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6"/>
  </bookViews>
  <sheets>
    <sheet name="pl" sheetId="1" r:id="rId1"/>
    <sheet name="EQUITY" sheetId="2" r:id="rId2"/>
    <sheet name="bs" sheetId="3" r:id="rId3"/>
    <sheet name="cflow" sheetId="4" r:id="rId4"/>
    <sheet name="summary" sheetId="5" r:id="rId5"/>
    <sheet name="addinfo" sheetId="6" r:id="rId6"/>
    <sheet name="Notes" sheetId="7" r:id="rId7"/>
  </sheets>
  <definedNames>
    <definedName name="_xlnm.Print_Area" localSheetId="2">'bs'!$A$1:$F$86</definedName>
    <definedName name="_xlnm.Print_Area" localSheetId="3">'cflow'!$A$1:$H$59</definedName>
    <definedName name="_xlnm.Print_Area" localSheetId="1">'EQUITY'!$A$1:$I$36</definedName>
    <definedName name="_xlnm.Print_Area" localSheetId="6">'Notes'!$A$1:$J$221</definedName>
    <definedName name="_xlnm.Print_Area" localSheetId="0">'pl'!$A$1:$J$49</definedName>
    <definedName name="_xlnm.Print_Titles" localSheetId="3">'cflow'!$1:$6</definedName>
  </definedNames>
  <calcPr fullCalcOnLoad="1"/>
</workbook>
</file>

<file path=xl/sharedStrings.xml><?xml version="1.0" encoding="utf-8"?>
<sst xmlns="http://schemas.openxmlformats.org/spreadsheetml/2006/main" count="387" uniqueCount="269">
  <si>
    <t>CURRENT</t>
  </si>
  <si>
    <t>QUARTER</t>
  </si>
  <si>
    <t>RM'000</t>
  </si>
  <si>
    <t xml:space="preserve"> </t>
  </si>
  <si>
    <t>Taxation</t>
  </si>
  <si>
    <t>Share Capital</t>
  </si>
  <si>
    <t>Reserves</t>
  </si>
  <si>
    <t>Minority Interests</t>
  </si>
  <si>
    <t>Revenue</t>
  </si>
  <si>
    <t>Operating expenses</t>
  </si>
  <si>
    <t>Other operating income</t>
  </si>
  <si>
    <t>Minority interests</t>
  </si>
  <si>
    <t>CUMULATIVE</t>
  </si>
  <si>
    <t>TO</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</si>
  <si>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</si>
  <si>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</si>
  <si>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</si>
  <si>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</si>
  <si>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</si>
  <si>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</si>
  <si>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</si>
  <si>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</si>
  <si>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</si>
  <si>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</si>
  <si>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</si>
  <si>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</si>
  <si>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</si>
  <si>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</si>
  <si>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</si>
  <si>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</si>
  <si>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</si>
  <si>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</si>
  <si>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</si>
  <si>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</si>
  <si>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</si>
  <si>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</si>
  <si>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3 MONTHS</t>
  </si>
  <si>
    <t>6 MONTHS</t>
  </si>
  <si>
    <t>31/03/2005</t>
  </si>
  <si>
    <t>30/06/2005</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</si>
  <si>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</si>
  <si>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</si>
  <si>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</si>
  <si>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</si>
  <si>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</si>
  <si>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</si>
  <si>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</si>
  <si>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</si>
  <si>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</si>
  <si>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</si>
  <si>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</si>
  <si>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</si>
  <si>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</si>
  <si>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</si>
  <si>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</si>
  <si>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</si>
  <si>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</si>
  <si>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</si>
  <si>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</si>
  <si>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</si>
  <si>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</si>
  <si>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</si>
  <si>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</si>
  <si>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Proceeds from disposal of property, plant &amp; equipment</t>
  </si>
  <si>
    <t>Cash Flow from Financing Activities</t>
  </si>
  <si>
    <t>Net Changes in Cash &amp; Cash Equivalents</t>
  </si>
  <si>
    <t>Share</t>
  </si>
  <si>
    <t>(i) Basic  (sen)</t>
  </si>
  <si>
    <t>(ii) Fully diluted (sen)</t>
  </si>
  <si>
    <t xml:space="preserve">Share  Capital </t>
  </si>
  <si>
    <t xml:space="preserve">Shares </t>
  </si>
  <si>
    <t>Ordinary</t>
  </si>
  <si>
    <t xml:space="preserve">Irredeemable </t>
  </si>
  <si>
    <t xml:space="preserve">convertible </t>
  </si>
  <si>
    <t xml:space="preserve">preference </t>
  </si>
  <si>
    <t xml:space="preserve">shares </t>
  </si>
  <si>
    <t>SEPT</t>
  </si>
  <si>
    <t>The Condensed Consolidated Cash Flow Statement should be read in conjunction with the Annual</t>
  </si>
  <si>
    <t>Accumulated</t>
  </si>
  <si>
    <t>PART A2 :</t>
  </si>
  <si>
    <t xml:space="preserve"> SUMMARY OF KEY FINANCIAL INFORMATION</t>
  </si>
  <si>
    <t>PART A3 :</t>
  </si>
  <si>
    <t>The Condensed Consolidated Statements of Changes in Equity should be read in conjunction with the Annual</t>
  </si>
  <si>
    <t>Cash &amp; Cash Equivalents at beginning of year</t>
  </si>
  <si>
    <t>cash</t>
  </si>
  <si>
    <t xml:space="preserve">fd </t>
  </si>
  <si>
    <t>Quarter</t>
  </si>
  <si>
    <t>Ended</t>
  </si>
  <si>
    <t>Current</t>
  </si>
  <si>
    <t xml:space="preserve">Ended </t>
  </si>
  <si>
    <t>Finance cost</t>
  </si>
  <si>
    <t>Attributable to :</t>
  </si>
  <si>
    <t xml:space="preserve">Equity holders of the parent </t>
  </si>
  <si>
    <t>Premium &amp;</t>
  </si>
  <si>
    <t xml:space="preserve"> Other Capital  </t>
  </si>
  <si>
    <t xml:space="preserve"> Reserves </t>
  </si>
  <si>
    <t xml:space="preserve">Losses </t>
  </si>
  <si>
    <t xml:space="preserve">Subtotal </t>
  </si>
  <si>
    <t xml:space="preserve">Minority </t>
  </si>
  <si>
    <t>Interest</t>
  </si>
  <si>
    <t xml:space="preserve">Equity </t>
  </si>
  <si>
    <t xml:space="preserve">Assets </t>
  </si>
  <si>
    <t xml:space="preserve">Non-Current Assets </t>
  </si>
  <si>
    <t xml:space="preserve">Property development costs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</si>
  <si>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</si>
  <si>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</si>
  <si>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</si>
  <si>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</si>
  <si>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</si>
  <si>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</si>
  <si>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</si>
  <si>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</si>
  <si>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</si>
  <si>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</si>
  <si>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&lt;--------------------------   Attributable to Equity Holders of the Parent         -------------------------&gt;</t>
  </si>
  <si>
    <t>PART A1 : QUARTERLY REPORT</t>
  </si>
  <si>
    <t>I</t>
  </si>
  <si>
    <t xml:space="preserve">The figures have not been audited </t>
  </si>
  <si>
    <t>NOTE</t>
  </si>
  <si>
    <t xml:space="preserve">The Condensed Consolidated Income Statements should be read in conjunction with the Annual </t>
  </si>
  <si>
    <t>IV</t>
  </si>
  <si>
    <t>II</t>
  </si>
  <si>
    <t xml:space="preserve">As At </t>
  </si>
  <si>
    <t>(Unaudited)</t>
  </si>
  <si>
    <t xml:space="preserve">The Condensed Consolidated Balance Sheet should be read in conjunction with the </t>
  </si>
  <si>
    <t>III</t>
  </si>
  <si>
    <t xml:space="preserve">Equity Attributable To Equity Holders of the Parent </t>
  </si>
  <si>
    <t xml:space="preserve">Comparative </t>
  </si>
  <si>
    <t>To</t>
  </si>
  <si>
    <t xml:space="preserve">  to equity holders of the parent :-</t>
  </si>
  <si>
    <t xml:space="preserve">Land held for development </t>
  </si>
  <si>
    <t xml:space="preserve">Cumulative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</si>
  <si>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</si>
  <si>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</si>
  <si>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</si>
  <si>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</si>
  <si>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</si>
  <si>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</si>
  <si>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</si>
  <si>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</si>
  <si>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</si>
  <si>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</si>
  <si>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</si>
  <si>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</si>
  <si>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</si>
  <si>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</si>
  <si>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</si>
  <si>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</si>
  <si>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</si>
  <si>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</si>
  <si>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</si>
  <si>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</si>
  <si>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</si>
  <si>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</si>
  <si>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</si>
  <si>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</si>
  <si>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</si>
  <si>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</si>
  <si>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</si>
  <si>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Ng Seng Nam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</si>
  <si>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</si>
  <si>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</si>
  <si>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</si>
  <si>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</si>
  <si>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</si>
  <si>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</si>
  <si>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</si>
  <si>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</si>
  <si>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</si>
  <si>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</si>
  <si>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</si>
  <si>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</si>
  <si>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</si>
  <si>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</si>
  <si>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</si>
  <si>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</si>
  <si>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</si>
  <si>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</si>
  <si>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</si>
  <si>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</si>
  <si>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</si>
  <si>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</si>
  <si>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</si>
  <si>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</si>
  <si>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</si>
  <si>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</si>
  <si>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</si>
  <si>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</si>
  <si>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</si>
  <si>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</si>
  <si>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</si>
  <si>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</si>
  <si>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</si>
  <si>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</si>
  <si>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</si>
  <si>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</si>
  <si>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</si>
  <si>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</si>
  <si>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</si>
  <si>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</si>
  <si>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</si>
  <si>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NET INCOME OR CASH FLOW</t>
  </si>
  <si>
    <t xml:space="preserve">UNUSUAL ITEMS AFFECTING ASSETS, LIABILITIES, EQUITY, </t>
  </si>
  <si>
    <t xml:space="preserve">od </t>
  </si>
  <si>
    <t>B5</t>
  </si>
  <si>
    <t>A9</t>
  </si>
  <si>
    <t>B9</t>
  </si>
  <si>
    <t xml:space="preserve">OFF BALANCE SHEET FINANCIAL INSTRUMENTS </t>
  </si>
  <si>
    <t>B13.</t>
  </si>
  <si>
    <t>B13</t>
  </si>
  <si>
    <t>Balance at beginning of year</t>
  </si>
  <si>
    <t xml:space="preserve">Share of result of an associate </t>
  </si>
  <si>
    <t xml:space="preserve">Short Term - Unsecured </t>
  </si>
  <si>
    <t>Investment properties</t>
  </si>
  <si>
    <t>Net cash used in investing activities</t>
  </si>
  <si>
    <t xml:space="preserve">                    - Secured </t>
  </si>
  <si>
    <t xml:space="preserve">Loan </t>
  </si>
  <si>
    <t>Malaysian tax expense</t>
  </si>
  <si>
    <t>Cash &amp; Cash Equivalents at end of period</t>
  </si>
  <si>
    <t>COMPARISON WITH PRECEDING QUARTER'S RESULTS</t>
  </si>
  <si>
    <t xml:space="preserve">Trade and other receivables </t>
  </si>
  <si>
    <t>31.12.2008</t>
  </si>
  <si>
    <t xml:space="preserve">Goodwill </t>
  </si>
  <si>
    <t xml:space="preserve">Net proceed from disposal of a subsidiary </t>
  </si>
  <si>
    <t>Audited Financial Statements of the Group for the year ended 31 December 2008.</t>
  </si>
  <si>
    <t>Annual Audited  Financial Statements of the Group  for the year ended 31 December 2008.</t>
  </si>
  <si>
    <t>Net (repayment of)/proceeds from borrowings</t>
  </si>
  <si>
    <t>Net cash (used in)/generated from financing activities</t>
  </si>
  <si>
    <t>Tax refund</t>
  </si>
  <si>
    <t xml:space="preserve">  - over provision of tax in respect of prior years</t>
  </si>
  <si>
    <t>Audited Financial Statements of the Group  for the year ended 31 December 2008.</t>
  </si>
  <si>
    <t>Quarterly report on consolidated results for the second financial quarter ended 30 JUNE 2009.</t>
  </si>
  <si>
    <t>30.06.09</t>
  </si>
  <si>
    <t>30.06.08</t>
  </si>
  <si>
    <t xml:space="preserve">6 months </t>
  </si>
  <si>
    <t>Condensed Consolidated Statement of Changes in Equity for the second financial quarter ended 30 June 2009</t>
  </si>
  <si>
    <t>Period ended 30 June 2009</t>
  </si>
  <si>
    <t>Balance as at 30 June 2009</t>
  </si>
  <si>
    <t>Period ended 30 June 2008</t>
  </si>
  <si>
    <t>Balance as at 30 June 2008</t>
  </si>
  <si>
    <t>Condensed Consolidated Balance Sheet As At 30 June 2009</t>
  </si>
  <si>
    <t>30.06.2009</t>
  </si>
  <si>
    <t>30.06.2008</t>
  </si>
  <si>
    <t>Condensed Consolidated Cash Flow Statement For The Second Financial Quarter Ended 30 June 2009</t>
  </si>
  <si>
    <t xml:space="preserve">6 Months Ended </t>
  </si>
  <si>
    <t>Profit before tax</t>
  </si>
  <si>
    <t xml:space="preserve"> ADDITIONAL INFORMATION FOR THE SECOND FINANCIAL QUARTER  ENDED 30 JUNE 2009</t>
  </si>
  <si>
    <t>SECOND FINANCIAL QUARTER ENDED 30 JUNE  2009</t>
  </si>
  <si>
    <t xml:space="preserve">   6 months ended </t>
  </si>
  <si>
    <t xml:space="preserve">  6 months ended </t>
  </si>
  <si>
    <t>EARNINGS  PER SHARE</t>
  </si>
  <si>
    <t>Earnings per share attributable</t>
  </si>
  <si>
    <t>19 August 2009</t>
  </si>
  <si>
    <t>Profit from operations</t>
  </si>
  <si>
    <t>Profit before taxation</t>
  </si>
  <si>
    <t>Profit for the period</t>
  </si>
  <si>
    <t xml:space="preserve">Profit for the period </t>
  </si>
  <si>
    <t>Operating profit before changes in working capital</t>
  </si>
  <si>
    <t>Cash generated from/(used in) operations</t>
  </si>
  <si>
    <t>Net cash generated from/(used in) operating activities</t>
  </si>
  <si>
    <t xml:space="preserve">Profit attributable to ordinary equity </t>
  </si>
  <si>
    <t>Basic earning per share (sen)</t>
  </si>
  <si>
    <t>CONDENSED CONSOLIDATED INCOME STATEMENTS FOR THE SECOND FINANCIAL</t>
  </si>
  <si>
    <t>QUARTER ENDED 30 JUNE 2009</t>
  </si>
  <si>
    <t xml:space="preserve">QUARTER </t>
  </si>
  <si>
    <t xml:space="preserve"> FOR THE SECOND FINANCIAL QUARTER ENDED 30 JUNE 2009</t>
  </si>
  <si>
    <t xml:space="preserve">Profit from operations </t>
  </si>
  <si>
    <t xml:space="preserve">Purchase of development land </t>
  </si>
  <si>
    <t>Refurbishment/purchase of investment properties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</si>
</sst>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s>
  <fonts count="30">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0" fontId="2" fillId="0" borderId="0" xfId="0" applyFont="1" applyAlignment="1" quotePrefix="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171" fontId="2" fillId="0" borderId="10" xfId="42" applyNumberFormat="1" applyFont="1" applyBorder="1" applyAlignment="1">
      <alignment/>
    </xf>
    <xf numFmtId="171" fontId="2" fillId="0" borderId="11" xfId="42" applyNumberFormat="1" applyFont="1" applyBorder="1" applyAlignment="1">
      <alignment/>
    </xf>
    <xf numFmtId="171" fontId="2" fillId="0" borderId="12" xfId="42" applyNumberFormat="1" applyFont="1" applyBorder="1" applyAlignment="1">
      <alignment/>
    </xf>
    <xf numFmtId="0" fontId="2" fillId="0" borderId="0" xfId="0" applyFont="1" applyAlignment="1">
      <alignment/>
    </xf>
    <xf numFmtId="172" fontId="2" fillId="0" borderId="12" xfId="0" applyNumberFormat="1" applyFont="1" applyBorder="1" applyAlignment="1">
      <alignment/>
    </xf>
    <xf numFmtId="0" fontId="2" fillId="0" borderId="13"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171" fontId="3" fillId="0" borderId="10" xfId="42" applyNumberFormat="1" applyFont="1" applyFill="1" applyBorder="1" applyAlignment="1">
      <alignment/>
    </xf>
    <xf numFmtId="10" fontId="2" fillId="0" borderId="0" xfId="0" applyNumberFormat="1" applyFont="1" applyAlignment="1">
      <alignment/>
    </xf>
    <xf numFmtId="10" fontId="2" fillId="0" borderId="0" xfId="0" applyNumberFormat="1" applyFont="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0"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0"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178" fontId="2" fillId="0" borderId="0" xfId="0" applyNumberFormat="1" applyFont="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4" xfId="42" applyNumberFormat="1" applyFont="1" applyFill="1" applyBorder="1" applyAlignment="1">
      <alignment/>
    </xf>
    <xf numFmtId="0" fontId="6" fillId="0" borderId="0" xfId="0" applyFont="1" applyAlignment="1">
      <alignment horizontal="left"/>
    </xf>
    <xf numFmtId="0" fontId="2" fillId="0" borderId="10" xfId="0" applyFont="1" applyBorder="1" applyAlignment="1">
      <alignment/>
    </xf>
    <xf numFmtId="178" fontId="2" fillId="0" borderId="0" xfId="42" applyNumberFormat="1" applyFont="1" applyFill="1" applyBorder="1" applyAlignment="1">
      <alignment horizontal="center"/>
    </xf>
    <xf numFmtId="171" fontId="2" fillId="0" borderId="12" xfId="42" applyNumberFormat="1" applyFont="1" applyFill="1" applyBorder="1" applyAlignment="1">
      <alignment/>
    </xf>
    <xf numFmtId="0" fontId="2" fillId="0" borderId="0" xfId="0" applyFont="1" applyAlignment="1">
      <alignment horizontal="left"/>
    </xf>
    <xf numFmtId="172" fontId="2" fillId="0" borderId="0" xfId="0" applyNumberFormat="1" applyFont="1" applyBorder="1" applyAlignment="1">
      <alignmen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0" xfId="0" applyNumberFormat="1" applyFont="1" applyBorder="1" applyAlignment="1">
      <alignment/>
    </xf>
    <xf numFmtId="171" fontId="2" fillId="0" borderId="15" xfId="42" applyNumberFormat="1" applyFont="1" applyFill="1" applyBorder="1" applyAlignment="1">
      <alignment/>
    </xf>
    <xf numFmtId="171" fontId="2" fillId="0" borderId="0" xfId="0" applyNumberFormat="1" applyFont="1" applyBorder="1" applyAlignment="1">
      <alignment/>
    </xf>
    <xf numFmtId="171" fontId="2" fillId="0" borderId="0" xfId="0" applyNumberFormat="1" applyFont="1" applyBorder="1" applyAlignment="1">
      <alignment horizontal="righ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0" xfId="0" applyFont="1" applyFill="1" applyBorder="1" applyAlignment="1">
      <alignment horizontal="center"/>
    </xf>
    <xf numFmtId="0" fontId="2" fillId="0" borderId="0" xfId="0" applyFont="1" applyBorder="1" applyAlignment="1">
      <alignment/>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5"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15" fontId="1" fillId="0" borderId="0" xfId="0" applyNumberFormat="1" applyFont="1" applyAlignment="1" quotePrefix="1">
      <alignment/>
    </xf>
    <xf numFmtId="0" fontId="2" fillId="0" borderId="0" xfId="0" applyFont="1" applyAlignment="1">
      <alignment horizontal="center"/>
    </xf>
    <xf numFmtId="0" fontId="1" fillId="0" borderId="0" xfId="0" applyFont="1" applyFill="1" applyAlignment="1">
      <alignment vertical="center"/>
    </xf>
    <xf numFmtId="0" fontId="1" fillId="0" borderId="0" xfId="0" applyFont="1" applyFill="1" applyBorder="1" applyAlignment="1" quotePrefix="1">
      <alignment horizontal="center"/>
    </xf>
    <xf numFmtId="171" fontId="2" fillId="0" borderId="13" xfId="42" applyNumberFormat="1" applyFont="1" applyFill="1" applyBorder="1" applyAlignment="1">
      <alignment/>
    </xf>
    <xf numFmtId="0" fontId="1" fillId="0" borderId="0" xfId="0" applyFont="1" applyAlignment="1" quotePrefix="1">
      <alignment horizontal="center"/>
    </xf>
    <xf numFmtId="171" fontId="2" fillId="0" borderId="10" xfId="42" applyNumberFormat="1" applyFont="1" applyBorder="1" applyAlignment="1">
      <alignment/>
    </xf>
    <xf numFmtId="0" fontId="1" fillId="0" borderId="13" xfId="0" applyFont="1" applyBorder="1" applyAlignment="1">
      <alignment/>
    </xf>
    <xf numFmtId="171" fontId="2" fillId="0" borderId="13" xfId="42" applyNumberFormat="1" applyFont="1" applyBorder="1" applyAlignment="1">
      <alignment/>
    </xf>
    <xf numFmtId="0" fontId="2" fillId="0" borderId="0" xfId="0" applyFont="1" applyAlignment="1">
      <alignment horizontal="right"/>
    </xf>
    <xf numFmtId="41" fontId="2" fillId="0" borderId="13" xfId="0" applyNumberFormat="1" applyFont="1" applyBorder="1" applyAlignment="1">
      <alignment/>
    </xf>
    <xf numFmtId="0" fontId="10" fillId="0" borderId="0" xfId="0" applyFont="1" applyAlignment="1">
      <alignment horizontal="left"/>
    </xf>
    <xf numFmtId="171" fontId="2" fillId="0" borderId="13" xfId="0" applyNumberFormat="1" applyFont="1" applyBorder="1" applyAlignment="1">
      <alignment/>
    </xf>
    <xf numFmtId="0" fontId="2" fillId="0" borderId="0" xfId="0" applyFont="1" applyAlignment="1" quotePrefix="1">
      <alignment horizontal="left"/>
    </xf>
    <xf numFmtId="0" fontId="2" fillId="0" borderId="1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0" fontId="2" fillId="0" borderId="0" xfId="0" applyFont="1" applyAlignment="1" quotePrefix="1">
      <alignment horizontal="center"/>
    </xf>
    <xf numFmtId="41" fontId="2" fillId="0" borderId="0" xfId="0" applyNumberFormat="1" applyFont="1" applyBorder="1" applyAlignment="1">
      <alignment/>
    </xf>
    <xf numFmtId="171" fontId="2" fillId="0" borderId="0" xfId="42" applyNumberFormat="1" applyFont="1" applyAlignment="1">
      <alignment horizontal="right"/>
    </xf>
    <xf numFmtId="15" fontId="1" fillId="0" borderId="0" xfId="0" applyNumberFormat="1" applyFont="1" applyAlignment="1">
      <alignment/>
    </xf>
    <xf numFmtId="0" fontId="1" fillId="0" borderId="0" xfId="0" applyFont="1" applyBorder="1" applyAlignment="1" quotePrefix="1">
      <alignment/>
    </xf>
    <xf numFmtId="189" fontId="1" fillId="0" borderId="0" xfId="0" applyNumberFormat="1" applyFont="1" applyAlignment="1" quotePrefix="1">
      <alignment/>
    </xf>
    <xf numFmtId="37" fontId="2" fillId="0" borderId="13" xfId="0" applyNumberFormat="1" applyFont="1" applyBorder="1" applyAlignment="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14" fontId="1" fillId="0" borderId="0" xfId="0" applyNumberFormat="1" applyFont="1" applyAlignment="1">
      <alignment horizontal="center"/>
    </xf>
    <xf numFmtId="41" fontId="2" fillId="0" borderId="0" xfId="0" applyNumberFormat="1" applyFont="1" applyAlignment="1">
      <alignmen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quotePrefix="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581650" cy="1990725"/>
    <xdr:sp>
      <xdr:nvSpPr>
        <xdr:cNvPr id="1" name="Text Box 1"/>
        <xdr:cNvSpPr txBox="1">
          <a:spLocks noChangeArrowheads="1"/>
        </xdr:cNvSpPr>
      </xdr:nvSpPr>
      <xdr:spPr>
        <a:xfrm>
          <a:off x="457200" y="2333625"/>
          <a:ext cx="5581650" cy="19907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interim financial statements are unaudited and have been prepared in accordance with the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2008.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accounting policies and methods of computation adopted by the Group in this report are consistent with those adopted in the annual audited financial statements for the year ended 31 December 2008.</a:t>
          </a:r>
        </a:p>
      </xdr:txBody>
    </xdr:sp>
    <xdr:clientData/>
  </xdr:oneCellAnchor>
  <xdr:oneCellAnchor>
    <xdr:from>
      <xdr:col>0</xdr:col>
      <xdr:colOff>428625</xdr:colOff>
      <xdr:row>25</xdr:row>
      <xdr:rowOff>19050</xdr:rowOff>
    </xdr:from>
    <xdr:ext cx="5610225" cy="390525"/>
    <xdr:sp>
      <xdr:nvSpPr>
        <xdr:cNvPr id="2" name="Text Box 2"/>
        <xdr:cNvSpPr txBox="1">
          <a:spLocks noChangeArrowheads="1"/>
        </xdr:cNvSpPr>
      </xdr:nvSpPr>
      <xdr:spPr>
        <a:xfrm>
          <a:off x="428625" y="479107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30</xdr:row>
      <xdr:rowOff>19050</xdr:rowOff>
    </xdr:from>
    <xdr:ext cx="5581650" cy="295275"/>
    <xdr:sp>
      <xdr:nvSpPr>
        <xdr:cNvPr id="3" name="Text Box 3"/>
        <xdr:cNvSpPr txBox="1">
          <a:spLocks noChangeArrowheads="1"/>
        </xdr:cNvSpPr>
      </xdr:nvSpPr>
      <xdr:spPr>
        <a:xfrm>
          <a:off x="447675" y="560070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28575</xdr:colOff>
      <xdr:row>35</xdr:row>
      <xdr:rowOff>9525</xdr:rowOff>
    </xdr:from>
    <xdr:ext cx="5562600" cy="552450"/>
    <xdr:sp>
      <xdr:nvSpPr>
        <xdr:cNvPr id="4" name="Text Box 4"/>
        <xdr:cNvSpPr txBox="1">
          <a:spLocks noChangeArrowheads="1"/>
        </xdr:cNvSpPr>
      </xdr:nvSpPr>
      <xdr:spPr>
        <a:xfrm>
          <a:off x="476250" y="6591300"/>
          <a:ext cx="5562600"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quarter and the cumulative period  ended 30 June 2009. </a:t>
          </a:r>
        </a:p>
      </xdr:txBody>
    </xdr:sp>
    <xdr:clientData/>
  </xdr:oneCellAnchor>
  <xdr:oneCellAnchor>
    <xdr:from>
      <xdr:col>1</xdr:col>
      <xdr:colOff>9525</xdr:colOff>
      <xdr:row>40</xdr:row>
      <xdr:rowOff>0</xdr:rowOff>
    </xdr:from>
    <xdr:ext cx="5572125" cy="542925"/>
    <xdr:sp>
      <xdr:nvSpPr>
        <xdr:cNvPr id="5" name="Text Box 5"/>
        <xdr:cNvSpPr txBox="1">
          <a:spLocks noChangeArrowheads="1"/>
        </xdr:cNvSpPr>
      </xdr:nvSpPr>
      <xdr:spPr>
        <a:xfrm>
          <a:off x="457200" y="7581900"/>
          <a:ext cx="5572125"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44</xdr:row>
      <xdr:rowOff>0</xdr:rowOff>
    </xdr:from>
    <xdr:ext cx="5581650" cy="533400"/>
    <xdr:sp>
      <xdr:nvSpPr>
        <xdr:cNvPr id="6" name="Text Box 6"/>
        <xdr:cNvSpPr txBox="1">
          <a:spLocks noChangeArrowheads="1"/>
        </xdr:cNvSpPr>
      </xdr:nvSpPr>
      <xdr:spPr>
        <a:xfrm>
          <a:off x="447675" y="8382000"/>
          <a:ext cx="55816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June 2009.</a:t>
          </a:r>
        </a:p>
      </xdr:txBody>
    </xdr:sp>
    <xdr:clientData/>
  </xdr:oneCellAnchor>
  <xdr:oneCellAnchor>
    <xdr:from>
      <xdr:col>0</xdr:col>
      <xdr:colOff>438150</xdr:colOff>
      <xdr:row>49</xdr:row>
      <xdr:rowOff>0</xdr:rowOff>
    </xdr:from>
    <xdr:ext cx="5591175" cy="314325"/>
    <xdr:sp>
      <xdr:nvSpPr>
        <xdr:cNvPr id="7" name="Text Box 7"/>
        <xdr:cNvSpPr txBox="1">
          <a:spLocks noChangeArrowheads="1"/>
        </xdr:cNvSpPr>
      </xdr:nvSpPr>
      <xdr:spPr>
        <a:xfrm>
          <a:off x="438150" y="9382125"/>
          <a:ext cx="5591175" cy="3143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70</xdr:row>
      <xdr:rowOff>190500</xdr:rowOff>
    </xdr:from>
    <xdr:ext cx="5562600" cy="581025"/>
    <xdr:sp>
      <xdr:nvSpPr>
        <xdr:cNvPr id="8" name="Text Box 8"/>
        <xdr:cNvSpPr txBox="1">
          <a:spLocks noChangeArrowheads="1"/>
        </xdr:cNvSpPr>
      </xdr:nvSpPr>
      <xdr:spPr>
        <a:xfrm>
          <a:off x="466725" y="135731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77</xdr:row>
      <xdr:rowOff>19050</xdr:rowOff>
    </xdr:from>
    <xdr:ext cx="5562600" cy="581025"/>
    <xdr:sp>
      <xdr:nvSpPr>
        <xdr:cNvPr id="9" name="Text Box 9"/>
        <xdr:cNvSpPr txBox="1">
          <a:spLocks noChangeArrowheads="1"/>
        </xdr:cNvSpPr>
      </xdr:nvSpPr>
      <xdr:spPr>
        <a:xfrm>
          <a:off x="466725" y="14716125"/>
          <a:ext cx="5562600" cy="5810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83</xdr:row>
      <xdr:rowOff>0</xdr:rowOff>
    </xdr:from>
    <xdr:ext cx="5581650" cy="352425"/>
    <xdr:sp>
      <xdr:nvSpPr>
        <xdr:cNvPr id="10" name="Text Box 10"/>
        <xdr:cNvSpPr txBox="1">
          <a:spLocks noChangeArrowheads="1"/>
        </xdr:cNvSpPr>
      </xdr:nvSpPr>
      <xdr:spPr>
        <a:xfrm>
          <a:off x="447675" y="15821025"/>
          <a:ext cx="5581650" cy="352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to be disclosed.</a:t>
          </a:r>
        </a:p>
      </xdr:txBody>
    </xdr:sp>
    <xdr:clientData/>
  </xdr:oneCellAnchor>
  <xdr:oneCellAnchor>
    <xdr:from>
      <xdr:col>1</xdr:col>
      <xdr:colOff>19050</xdr:colOff>
      <xdr:row>87</xdr:row>
      <xdr:rowOff>180975</xdr:rowOff>
    </xdr:from>
    <xdr:ext cx="5562600" cy="476250"/>
    <xdr:sp>
      <xdr:nvSpPr>
        <xdr:cNvPr id="11" name="Text Box 11"/>
        <xdr:cNvSpPr txBox="1">
          <a:spLocks noChangeArrowheads="1"/>
        </xdr:cNvSpPr>
      </xdr:nvSpPr>
      <xdr:spPr>
        <a:xfrm>
          <a:off x="466725" y="16706850"/>
          <a:ext cx="5562600" cy="4762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period ended 30 June 2009.</a:t>
          </a:r>
        </a:p>
      </xdr:txBody>
    </xdr:sp>
    <xdr:clientData/>
  </xdr:oneCellAnchor>
  <xdr:oneCellAnchor>
    <xdr:from>
      <xdr:col>1</xdr:col>
      <xdr:colOff>57150</xdr:colOff>
      <xdr:row>92</xdr:row>
      <xdr:rowOff>38100</xdr:rowOff>
    </xdr:from>
    <xdr:ext cx="5534025" cy="466725"/>
    <xdr:sp>
      <xdr:nvSpPr>
        <xdr:cNvPr id="12" name="Text Box 12"/>
        <xdr:cNvSpPr txBox="1">
          <a:spLocks noChangeArrowheads="1"/>
        </xdr:cNvSpPr>
      </xdr:nvSpPr>
      <xdr:spPr>
        <a:xfrm>
          <a:off x="504825" y="17564100"/>
          <a:ext cx="5534025" cy="4667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107</xdr:row>
      <xdr:rowOff>0</xdr:rowOff>
    </xdr:from>
    <xdr:ext cx="5591175" cy="1847850"/>
    <xdr:sp>
      <xdr:nvSpPr>
        <xdr:cNvPr id="13" name="Text Box 13"/>
        <xdr:cNvSpPr txBox="1">
          <a:spLocks noChangeArrowheads="1"/>
        </xdr:cNvSpPr>
      </xdr:nvSpPr>
      <xdr:spPr>
        <a:xfrm>
          <a:off x="447675" y="20326350"/>
          <a:ext cx="5591175" cy="18478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RM6.720 million and a profit of RM1.593 million for the financial period ended 30th June 2009. For the corresponding period of 2008, Group revenue was RM8.760 million and profit was RM423,000. Group profit improved, despite the revenue deterioration, as the Group recorded higher gross profit from the difference in the housing product mix sold in the curent period. Group profit for the current period was also assisted by exceptional income items related to (i) profit guarantee income received from a former director, (ii) write back of Late Ascertained Damage ("LAD") expense of prior years no longer required and (iii) recognition of LAD income for late project delivery.</a:t>
          </a:r>
        </a:p>
      </xdr:txBody>
    </xdr:sp>
    <xdr:clientData/>
  </xdr:oneCellAnchor>
  <xdr:oneCellAnchor>
    <xdr:from>
      <xdr:col>1</xdr:col>
      <xdr:colOff>9525</xdr:colOff>
      <xdr:row>121</xdr:row>
      <xdr:rowOff>19050</xdr:rowOff>
    </xdr:from>
    <xdr:ext cx="5581650" cy="1495425"/>
    <xdr:sp>
      <xdr:nvSpPr>
        <xdr:cNvPr id="14" name="Text Box 14"/>
        <xdr:cNvSpPr txBox="1">
          <a:spLocks noChangeArrowheads="1"/>
        </xdr:cNvSpPr>
      </xdr:nvSpPr>
      <xdr:spPr>
        <a:xfrm>
          <a:off x="457200" y="23098125"/>
          <a:ext cx="5581650" cy="1495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2nd quarter 2009, the Group recorded a revenue and profit of RM4.876 million and RM1.705 million respectively. For the 1st quarter 2009, Group revenue and loss was RM1.844 million and RM112,000 respectively. The increase in Group revenue resulted in a turnaround in Group profitability in the current quarter. The profit in the current quarter includes the recognition of the exceptional income items mentioned in Note B1 above which were absent in the preceeding quarter.</a:t>
          </a:r>
        </a:p>
      </xdr:txBody>
    </xdr:sp>
    <xdr:clientData/>
  </xdr:oneCellAnchor>
  <xdr:oneCellAnchor>
    <xdr:from>
      <xdr:col>1</xdr:col>
      <xdr:colOff>19050</xdr:colOff>
      <xdr:row>131</xdr:row>
      <xdr:rowOff>19050</xdr:rowOff>
    </xdr:from>
    <xdr:ext cx="5562600" cy="371475"/>
    <xdr:sp>
      <xdr:nvSpPr>
        <xdr:cNvPr id="15" name="Text Box 15"/>
        <xdr:cNvSpPr txBox="1">
          <a:spLocks noChangeArrowheads="1"/>
        </xdr:cNvSpPr>
      </xdr:nvSpPr>
      <xdr:spPr>
        <a:xfrm>
          <a:off x="466725" y="25098375"/>
          <a:ext cx="5562600" cy="3714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outlook for 2009 is expected to be challenging given the weakness in the economy.</a:t>
          </a:r>
        </a:p>
      </xdr:txBody>
    </xdr:sp>
    <xdr:clientData/>
  </xdr:oneCellAnchor>
  <xdr:oneCellAnchor>
    <xdr:from>
      <xdr:col>1</xdr:col>
      <xdr:colOff>0</xdr:colOff>
      <xdr:row>135</xdr:row>
      <xdr:rowOff>171450</xdr:rowOff>
    </xdr:from>
    <xdr:ext cx="5581650" cy="333375"/>
    <xdr:sp>
      <xdr:nvSpPr>
        <xdr:cNvPr id="16" name="Text Box 16"/>
        <xdr:cNvSpPr txBox="1">
          <a:spLocks noChangeArrowheads="1"/>
        </xdr:cNvSpPr>
      </xdr:nvSpPr>
      <xdr:spPr>
        <a:xfrm>
          <a:off x="447675" y="26050875"/>
          <a:ext cx="5581650"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150</xdr:row>
      <xdr:rowOff>9525</xdr:rowOff>
    </xdr:from>
    <xdr:ext cx="5562600" cy="542925"/>
    <xdr:sp>
      <xdr:nvSpPr>
        <xdr:cNvPr id="17" name="Text Box 17"/>
        <xdr:cNvSpPr txBox="1">
          <a:spLocks noChangeArrowheads="1"/>
        </xdr:cNvSpPr>
      </xdr:nvSpPr>
      <xdr:spPr>
        <a:xfrm>
          <a:off x="466725" y="28813125"/>
          <a:ext cx="5562600" cy="5429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155</xdr:row>
      <xdr:rowOff>190500</xdr:rowOff>
    </xdr:from>
    <xdr:ext cx="5324475" cy="1047750"/>
    <xdr:sp>
      <xdr:nvSpPr>
        <xdr:cNvPr id="18" name="Text Box 18"/>
        <xdr:cNvSpPr txBox="1">
          <a:spLocks noChangeArrowheads="1"/>
        </xdr:cNvSpPr>
      </xdr:nvSpPr>
      <xdr:spPr>
        <a:xfrm>
          <a:off x="704850" y="29994225"/>
          <a:ext cx="5324475" cy="10477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172</xdr:row>
      <xdr:rowOff>19050</xdr:rowOff>
    </xdr:from>
    <xdr:ext cx="5581650" cy="352425"/>
    <xdr:sp>
      <xdr:nvSpPr>
        <xdr:cNvPr id="19" name="Text Box 20"/>
        <xdr:cNvSpPr txBox="1">
          <a:spLocks noChangeArrowheads="1"/>
        </xdr:cNvSpPr>
      </xdr:nvSpPr>
      <xdr:spPr>
        <a:xfrm>
          <a:off x="447675" y="33175575"/>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June 2009 are as follows:-</a:t>
          </a:r>
        </a:p>
      </xdr:txBody>
    </xdr:sp>
    <xdr:clientData/>
  </xdr:oneCellAnchor>
  <xdr:oneCellAnchor>
    <xdr:from>
      <xdr:col>1</xdr:col>
      <xdr:colOff>19050</xdr:colOff>
      <xdr:row>191</xdr:row>
      <xdr:rowOff>9525</xdr:rowOff>
    </xdr:from>
    <xdr:ext cx="5562600" cy="828675"/>
    <xdr:sp>
      <xdr:nvSpPr>
        <xdr:cNvPr id="20" name="Text Box 22"/>
        <xdr:cNvSpPr txBox="1">
          <a:spLocks noChangeArrowheads="1"/>
        </xdr:cNvSpPr>
      </xdr:nvSpPr>
      <xdr:spPr>
        <a:xfrm>
          <a:off x="466725" y="36966525"/>
          <a:ext cx="556260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198</xdr:row>
      <xdr:rowOff>19050</xdr:rowOff>
    </xdr:from>
    <xdr:ext cx="5572125" cy="400050"/>
    <xdr:sp>
      <xdr:nvSpPr>
        <xdr:cNvPr id="21" name="Text Box 23"/>
        <xdr:cNvSpPr txBox="1">
          <a:spLocks noChangeArrowheads="1"/>
        </xdr:cNvSpPr>
      </xdr:nvSpPr>
      <xdr:spPr>
        <a:xfrm>
          <a:off x="447675" y="38300025"/>
          <a:ext cx="55721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2009.</a:t>
          </a:r>
        </a:p>
      </xdr:txBody>
    </xdr:sp>
    <xdr:clientData/>
  </xdr:oneCellAnchor>
  <xdr:oneCellAnchor>
    <xdr:from>
      <xdr:col>0</xdr:col>
      <xdr:colOff>438150</xdr:colOff>
      <xdr:row>203</xdr:row>
      <xdr:rowOff>19050</xdr:rowOff>
    </xdr:from>
    <xdr:ext cx="5600700" cy="1876425"/>
    <xdr:sp>
      <xdr:nvSpPr>
        <xdr:cNvPr id="22" name="Text Box 24"/>
        <xdr:cNvSpPr txBox="1">
          <a:spLocks noChangeArrowheads="1"/>
        </xdr:cNvSpPr>
      </xdr:nvSpPr>
      <xdr:spPr>
        <a:xfrm>
          <a:off x="438150" y="39300150"/>
          <a:ext cx="5600700" cy="18764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 per share for the financial period ended 30 June 2009 is calculated based on the profit of RM1,177,000 (2008 : profit of RM131,000) and on the weighted average number of 60,490,000 (2008 : 60,490,000) ordinary shares of RM1.00 each in issue.
The effect on the basic earning per share for the current financial period arising from the assumed conversion of the warrants and Irredeemable convertible preference shares are anti- dilutive. Accordingly, the diluted earning per share for the current financial period is presented as equal to basic earning per share.</a:t>
          </a:r>
        </a:p>
      </xdr:txBody>
    </xdr:sp>
    <xdr:clientData/>
  </xdr:oneCellAnchor>
  <xdr:oneCellAnchor>
    <xdr:from>
      <xdr:col>0</xdr:col>
      <xdr:colOff>0</xdr:colOff>
      <xdr:row>6</xdr:row>
      <xdr:rowOff>0</xdr:rowOff>
    </xdr:from>
    <xdr:ext cx="6029325" cy="600075"/>
    <xdr:sp>
      <xdr:nvSpPr>
        <xdr:cNvPr id="23" name="Text Box 27"/>
        <xdr:cNvSpPr txBox="1">
          <a:spLocks noChangeArrowheads="1"/>
        </xdr:cNvSpPr>
      </xdr:nvSpPr>
      <xdr:spPr>
        <a:xfrm>
          <a:off x="0" y="1200150"/>
          <a:ext cx="6029325"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101</xdr:row>
      <xdr:rowOff>0</xdr:rowOff>
    </xdr:from>
    <xdr:ext cx="6019800" cy="504825"/>
    <xdr:sp>
      <xdr:nvSpPr>
        <xdr:cNvPr id="24" name="Text Box 28"/>
        <xdr:cNvSpPr txBox="1">
          <a:spLocks noChangeArrowheads="1"/>
        </xdr:cNvSpPr>
      </xdr:nvSpPr>
      <xdr:spPr>
        <a:xfrm>
          <a:off x="0" y="19173825"/>
          <a:ext cx="60198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185</xdr:row>
      <xdr:rowOff>9525</xdr:rowOff>
    </xdr:from>
    <xdr:ext cx="5581650" cy="638175"/>
    <xdr:sp>
      <xdr:nvSpPr>
        <xdr:cNvPr id="25" name="Text Box 31"/>
        <xdr:cNvSpPr txBox="1">
          <a:spLocks noChangeArrowheads="1"/>
        </xdr:cNvSpPr>
      </xdr:nvSpPr>
      <xdr:spPr>
        <a:xfrm>
          <a:off x="447675" y="35766375"/>
          <a:ext cx="5581650"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1</xdr:col>
      <xdr:colOff>9525</xdr:colOff>
      <xdr:row>164</xdr:row>
      <xdr:rowOff>19050</xdr:rowOff>
    </xdr:from>
    <xdr:ext cx="5572125" cy="981075"/>
    <xdr:sp>
      <xdr:nvSpPr>
        <xdr:cNvPr id="26" name="Text Box 33"/>
        <xdr:cNvSpPr txBox="1">
          <a:spLocks noChangeArrowheads="1"/>
        </xdr:cNvSpPr>
      </xdr:nvSpPr>
      <xdr:spPr>
        <a:xfrm>
          <a:off x="457200" y="31623000"/>
          <a:ext cx="5572125" cy="9810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28 January 2008, the Company announced that it had entered into a conditional Sale and Purchase Agreement with Leisure Farm Corporation Sdn Bhd for the proposed acquisition of a development land located in the Leisure Farm Resort for a cash consideration of RM2,374,680. The acquisition was completed on 6 May 2009.</a:t>
          </a:r>
        </a:p>
      </xdr:txBody>
    </xdr:sp>
    <xdr:clientData/>
  </xdr:oneCellAnchor>
  <xdr:oneCellAnchor>
    <xdr:from>
      <xdr:col>12</xdr:col>
      <xdr:colOff>0</xdr:colOff>
      <xdr:row>164</xdr:row>
      <xdr:rowOff>0</xdr:rowOff>
    </xdr:from>
    <xdr:ext cx="76200" cy="200025"/>
    <xdr:sp>
      <xdr:nvSpPr>
        <xdr:cNvPr id="27" name="Text Box 739"/>
        <xdr:cNvSpPr txBox="1">
          <a:spLocks noChangeArrowheads="1"/>
        </xdr:cNvSpPr>
      </xdr:nvSpPr>
      <xdr:spPr>
        <a:xfrm>
          <a:off x="6657975" y="31603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50"/>
  <sheetViews>
    <sheetView showGridLines="0" view="pageBreakPreview" zoomScaleNormal="90" zoomScaleSheetLayoutView="100" zoomScalePageLayoutView="0" workbookViewId="0" topLeftCell="A24">
      <selection activeCell="H24" sqref="H24"/>
    </sheetView>
  </sheetViews>
  <sheetFormatPr defaultColWidth="9.140625" defaultRowHeight="12.75"/>
  <cols>
    <col min="1" max="1" width="2.71093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52" t="s">
        <v>46</v>
      </c>
    </row>
    <row r="2" spans="1:9" ht="15.75">
      <c r="A2" s="72" t="s">
        <v>40</v>
      </c>
      <c r="B2" s="22"/>
      <c r="C2" s="22"/>
      <c r="E2" s="22"/>
      <c r="I2" s="22"/>
    </row>
    <row r="3" spans="1:9" ht="15.75">
      <c r="A3" s="72"/>
      <c r="B3" s="22"/>
      <c r="C3" s="22"/>
      <c r="E3" s="22"/>
      <c r="I3" s="22"/>
    </row>
    <row r="4" spans="1:9" ht="15.75">
      <c r="A4" s="51" t="s">
        <v>115</v>
      </c>
      <c r="B4" s="22"/>
      <c r="C4" s="22"/>
      <c r="E4" s="22"/>
      <c r="I4" s="22"/>
    </row>
    <row r="5" ht="15.75">
      <c r="A5" s="49" t="s">
        <v>231</v>
      </c>
    </row>
    <row r="6" ht="15.75">
      <c r="A6" s="2" t="s">
        <v>117</v>
      </c>
    </row>
    <row r="8" spans="1:3" ht="15.75">
      <c r="A8" s="1" t="s">
        <v>116</v>
      </c>
      <c r="B8" s="1" t="s">
        <v>262</v>
      </c>
      <c r="C8" s="1"/>
    </row>
    <row r="9" spans="2:3" ht="15.75">
      <c r="B9" s="96" t="s">
        <v>263</v>
      </c>
      <c r="C9" s="73"/>
    </row>
    <row r="10" spans="4:12" ht="15.75">
      <c r="D10" s="12" t="s">
        <v>88</v>
      </c>
      <c r="E10" s="12"/>
      <c r="F10" s="12" t="s">
        <v>127</v>
      </c>
      <c r="G10" s="12"/>
      <c r="H10" s="78" t="s">
        <v>234</v>
      </c>
      <c r="I10" s="12"/>
      <c r="J10" s="78" t="s">
        <v>234</v>
      </c>
      <c r="K10" s="12" t="s">
        <v>36</v>
      </c>
      <c r="L10" s="12" t="s">
        <v>37</v>
      </c>
    </row>
    <row r="11" spans="4:12" ht="15.75">
      <c r="D11" s="12" t="s">
        <v>86</v>
      </c>
      <c r="E11" s="12"/>
      <c r="F11" s="12" t="s">
        <v>86</v>
      </c>
      <c r="G11" s="12"/>
      <c r="H11" s="12" t="s">
        <v>131</v>
      </c>
      <c r="I11" s="12"/>
      <c r="J11" s="12" t="s">
        <v>131</v>
      </c>
      <c r="K11" s="12" t="s">
        <v>12</v>
      </c>
      <c r="L11" s="12" t="s">
        <v>12</v>
      </c>
    </row>
    <row r="12" spans="4:12" ht="15.75">
      <c r="D12" s="12" t="s">
        <v>89</v>
      </c>
      <c r="E12" s="12"/>
      <c r="F12" s="12" t="s">
        <v>87</v>
      </c>
      <c r="G12" s="12"/>
      <c r="H12" s="12" t="s">
        <v>128</v>
      </c>
      <c r="I12" s="12"/>
      <c r="J12" s="12" t="s">
        <v>128</v>
      </c>
      <c r="K12" s="12" t="s">
        <v>13</v>
      </c>
      <c r="L12" s="12" t="s">
        <v>13</v>
      </c>
    </row>
    <row r="13" spans="3:12" ht="15.75">
      <c r="C13" s="1" t="s">
        <v>118</v>
      </c>
      <c r="D13" s="13" t="s">
        <v>232</v>
      </c>
      <c r="E13" s="13"/>
      <c r="F13" s="13" t="s">
        <v>233</v>
      </c>
      <c r="G13" s="13"/>
      <c r="H13" s="13" t="s">
        <v>232</v>
      </c>
      <c r="I13" s="13"/>
      <c r="J13" s="13" t="s">
        <v>233</v>
      </c>
      <c r="K13" s="13" t="s">
        <v>38</v>
      </c>
      <c r="L13" s="13" t="s">
        <v>39</v>
      </c>
    </row>
    <row r="14" spans="4:12" ht="15.75">
      <c r="D14" s="12" t="s">
        <v>2</v>
      </c>
      <c r="E14" s="12"/>
      <c r="F14" s="12" t="s">
        <v>2</v>
      </c>
      <c r="G14" s="12"/>
      <c r="H14" s="12" t="s">
        <v>2</v>
      </c>
      <c r="I14" s="12"/>
      <c r="J14" s="12" t="s">
        <v>2</v>
      </c>
      <c r="K14" s="12" t="s">
        <v>2</v>
      </c>
      <c r="L14" s="12" t="s">
        <v>2</v>
      </c>
    </row>
    <row r="16" spans="2:16" ht="16.5">
      <c r="B16" s="2" t="s">
        <v>8</v>
      </c>
      <c r="D16" s="6">
        <f>H16-P16</f>
        <v>4876</v>
      </c>
      <c r="E16" s="6"/>
      <c r="F16" s="6">
        <v>6795</v>
      </c>
      <c r="G16" s="6"/>
      <c r="H16" s="6">
        <v>6720</v>
      </c>
      <c r="I16" s="6"/>
      <c r="J16" s="6">
        <v>8760</v>
      </c>
      <c r="K16" s="24">
        <v>17604</v>
      </c>
      <c r="L16" s="24">
        <v>20705</v>
      </c>
      <c r="P16" s="6">
        <v>1844</v>
      </c>
    </row>
    <row r="17" spans="1:16" ht="16.5">
      <c r="A17" s="2" t="s">
        <v>3</v>
      </c>
      <c r="D17" s="8"/>
      <c r="E17" s="8"/>
      <c r="F17" s="8"/>
      <c r="G17" s="8"/>
      <c r="H17" s="8"/>
      <c r="I17" s="8"/>
      <c r="J17" s="8"/>
      <c r="K17" s="24"/>
      <c r="L17" s="24"/>
      <c r="P17" s="8"/>
    </row>
    <row r="18" spans="2:16" ht="16.5">
      <c r="B18" s="2" t="s">
        <v>9</v>
      </c>
      <c r="D18" s="6">
        <f>H18-P18</f>
        <v>-4008</v>
      </c>
      <c r="E18" s="6"/>
      <c r="F18" s="8">
        <v>-6014</v>
      </c>
      <c r="G18" s="8"/>
      <c r="H18" s="8">
        <f>-5827-263</f>
        <v>-6090</v>
      </c>
      <c r="I18" s="8"/>
      <c r="J18" s="8">
        <v>-8621</v>
      </c>
      <c r="K18" s="24">
        <v>-18462</v>
      </c>
      <c r="L18" s="24">
        <f>-1323-18574-818-584-4054</f>
        <v>-25353</v>
      </c>
      <c r="P18" s="8">
        <v>-2082</v>
      </c>
    </row>
    <row r="19" spans="4:16" ht="16.5">
      <c r="D19" s="6"/>
      <c r="E19" s="6"/>
      <c r="F19" s="8"/>
      <c r="G19" s="8"/>
      <c r="H19" s="8"/>
      <c r="I19" s="8"/>
      <c r="J19" s="8"/>
      <c r="K19" s="24"/>
      <c r="L19" s="24"/>
      <c r="P19" s="8"/>
    </row>
    <row r="20" spans="2:16" ht="16.5">
      <c r="B20" s="2" t="s">
        <v>10</v>
      </c>
      <c r="D20" s="15">
        <f>H20-P20</f>
        <v>855</v>
      </c>
      <c r="E20" s="15"/>
      <c r="F20" s="15">
        <v>284</v>
      </c>
      <c r="G20" s="6"/>
      <c r="H20" s="15">
        <f>757+263</f>
        <v>1020</v>
      </c>
      <c r="I20" s="15"/>
      <c r="J20" s="15">
        <v>736</v>
      </c>
      <c r="K20" s="25">
        <v>215</v>
      </c>
      <c r="L20" s="25">
        <f>9038-6595</f>
        <v>2443</v>
      </c>
      <c r="P20" s="15">
        <v>165</v>
      </c>
    </row>
    <row r="21" spans="4:16" ht="9" customHeight="1">
      <c r="D21" s="8"/>
      <c r="E21" s="8"/>
      <c r="F21" s="8"/>
      <c r="G21" s="6"/>
      <c r="H21" s="8"/>
      <c r="I21" s="8"/>
      <c r="J21" s="8"/>
      <c r="K21" s="24"/>
      <c r="L21" s="8"/>
      <c r="P21" s="8"/>
    </row>
    <row r="22" spans="2:16" ht="16.5">
      <c r="B22" s="2" t="s">
        <v>253</v>
      </c>
      <c r="D22" s="8">
        <f>SUM(D16:D20)</f>
        <v>1723</v>
      </c>
      <c r="E22" s="8"/>
      <c r="F22" s="8">
        <f>SUM(F16:F20)</f>
        <v>1065</v>
      </c>
      <c r="G22" s="6"/>
      <c r="H22" s="8">
        <f>SUM(H16:H20)</f>
        <v>1650</v>
      </c>
      <c r="I22" s="8"/>
      <c r="J22" s="8">
        <f>SUM(J16:J20)</f>
        <v>875</v>
      </c>
      <c r="K22" s="24">
        <f>SUM(K16:K20)</f>
        <v>-643</v>
      </c>
      <c r="L22" s="8">
        <f>SUM(L16:L20)</f>
        <v>-2205</v>
      </c>
      <c r="P22" s="8">
        <f>SUM(P16:P20)</f>
        <v>-73</v>
      </c>
    </row>
    <row r="23" spans="4:16" ht="16.5">
      <c r="D23" s="8"/>
      <c r="E23" s="8"/>
      <c r="F23" s="8" t="s">
        <v>3</v>
      </c>
      <c r="G23" s="6"/>
      <c r="H23" s="8"/>
      <c r="I23" s="8"/>
      <c r="J23" s="8"/>
      <c r="K23" s="24"/>
      <c r="L23" s="8"/>
      <c r="P23" s="8"/>
    </row>
    <row r="24" spans="2:16" ht="16.5">
      <c r="B24" s="2" t="s">
        <v>90</v>
      </c>
      <c r="D24" s="6">
        <f>H24-P24</f>
        <v>-62</v>
      </c>
      <c r="E24" s="6"/>
      <c r="F24" s="6">
        <v>-286</v>
      </c>
      <c r="G24" s="6"/>
      <c r="H24" s="6">
        <v>-135</v>
      </c>
      <c r="I24" s="6"/>
      <c r="J24" s="6">
        <v>-540</v>
      </c>
      <c r="K24" s="24">
        <v>-56</v>
      </c>
      <c r="L24" s="6">
        <v>-70</v>
      </c>
      <c r="M24" s="14"/>
      <c r="N24" s="14"/>
      <c r="O24" s="14"/>
      <c r="P24" s="6">
        <v>-73</v>
      </c>
    </row>
    <row r="25" spans="4:16" ht="16.5">
      <c r="D25" s="6"/>
      <c r="E25" s="6"/>
      <c r="F25" s="6"/>
      <c r="G25" s="6"/>
      <c r="H25" s="6"/>
      <c r="I25" s="6"/>
      <c r="J25" s="6"/>
      <c r="K25" s="24"/>
      <c r="L25" s="6"/>
      <c r="M25" s="14"/>
      <c r="N25" s="14"/>
      <c r="O25" s="14"/>
      <c r="P25" s="6"/>
    </row>
    <row r="26" spans="2:16" ht="15.75">
      <c r="B26" s="2" t="s">
        <v>211</v>
      </c>
      <c r="C26" s="74"/>
      <c r="D26" s="15">
        <f>H26-P26</f>
        <v>0</v>
      </c>
      <c r="E26" s="46"/>
      <c r="F26" s="15">
        <v>0</v>
      </c>
      <c r="H26" s="15">
        <v>0</v>
      </c>
      <c r="I26" s="46"/>
      <c r="J26" s="15">
        <v>-153</v>
      </c>
      <c r="P26" s="3">
        <v>0</v>
      </c>
    </row>
    <row r="27" spans="4:16" ht="16.5">
      <c r="D27" s="6"/>
      <c r="E27" s="6"/>
      <c r="F27" s="8"/>
      <c r="G27" s="6"/>
      <c r="H27" s="8"/>
      <c r="I27" s="8"/>
      <c r="J27" s="8"/>
      <c r="K27" s="24"/>
      <c r="L27" s="8"/>
      <c r="P27" s="8"/>
    </row>
    <row r="28" spans="2:16" ht="15.75">
      <c r="B28" s="2" t="s">
        <v>254</v>
      </c>
      <c r="D28" s="8">
        <f>SUM(D22:D26)</f>
        <v>1661</v>
      </c>
      <c r="E28" s="8">
        <f>SUM(E22:E26)</f>
        <v>0</v>
      </c>
      <c r="F28" s="8">
        <f>SUM(F22:F26)</f>
        <v>779</v>
      </c>
      <c r="G28" s="6"/>
      <c r="H28" s="8">
        <f>SUM(H22:H26)</f>
        <v>1515</v>
      </c>
      <c r="I28" s="8"/>
      <c r="J28" s="8">
        <f>SUM(J22:J26)</f>
        <v>182</v>
      </c>
      <c r="K28" s="8">
        <f>SUM(K22:K27)</f>
        <v>-699</v>
      </c>
      <c r="L28" s="8">
        <f>SUM(L22:L27)</f>
        <v>-2275</v>
      </c>
      <c r="P28" s="8">
        <f>SUM(P22:P26)</f>
        <v>-146</v>
      </c>
    </row>
    <row r="29" spans="4:16" ht="16.5">
      <c r="D29" s="8"/>
      <c r="E29" s="8"/>
      <c r="F29" s="8"/>
      <c r="G29" s="6"/>
      <c r="H29" s="8"/>
      <c r="I29" s="8"/>
      <c r="J29" s="8"/>
      <c r="K29" s="24"/>
      <c r="L29" s="8"/>
      <c r="P29" s="8"/>
    </row>
    <row r="30" spans="2:16" ht="15.75">
      <c r="B30" s="2" t="s">
        <v>4</v>
      </c>
      <c r="C30" s="74" t="s">
        <v>204</v>
      </c>
      <c r="D30" s="15">
        <f>H30-P30</f>
        <v>44</v>
      </c>
      <c r="E30" s="15"/>
      <c r="F30" s="15">
        <v>197</v>
      </c>
      <c r="G30" s="6"/>
      <c r="H30" s="15">
        <v>78</v>
      </c>
      <c r="I30" s="15"/>
      <c r="J30" s="15">
        <v>241</v>
      </c>
      <c r="K30" s="15">
        <v>-1</v>
      </c>
      <c r="L30" s="15">
        <v>-1</v>
      </c>
      <c r="P30" s="15">
        <v>34</v>
      </c>
    </row>
    <row r="31" spans="4:16" ht="9" customHeight="1">
      <c r="D31" s="6"/>
      <c r="E31" s="6"/>
      <c r="F31" s="6"/>
      <c r="G31" s="6"/>
      <c r="H31" s="6"/>
      <c r="I31" s="6"/>
      <c r="J31" s="6"/>
      <c r="K31" s="6"/>
      <c r="L31" s="6"/>
      <c r="P31" s="6"/>
    </row>
    <row r="32" spans="2:16" ht="16.5" thickBot="1">
      <c r="B32" s="1" t="s">
        <v>255</v>
      </c>
      <c r="C32" s="1"/>
      <c r="D32" s="17">
        <f>D28+D30</f>
        <v>1705</v>
      </c>
      <c r="E32" s="17"/>
      <c r="F32" s="17">
        <f>F28+F30</f>
        <v>976</v>
      </c>
      <c r="G32" s="6"/>
      <c r="H32" s="17">
        <f>H28+H30</f>
        <v>1593</v>
      </c>
      <c r="I32" s="17"/>
      <c r="J32" s="17">
        <f>J28+J30</f>
        <v>423</v>
      </c>
      <c r="K32" s="6">
        <f>K28+K30</f>
        <v>-700</v>
      </c>
      <c r="L32" s="6">
        <f>L28+L30</f>
        <v>-2276</v>
      </c>
      <c r="P32" s="17">
        <f>SUM(P28:P30)</f>
        <v>-112</v>
      </c>
    </row>
    <row r="33" spans="4:16" ht="12" customHeight="1" thickTop="1">
      <c r="D33" s="6"/>
      <c r="E33" s="6"/>
      <c r="F33" s="6"/>
      <c r="G33" s="6"/>
      <c r="H33" s="6"/>
      <c r="I33" s="6"/>
      <c r="J33" s="6"/>
      <c r="K33" s="6"/>
      <c r="L33" s="6"/>
      <c r="P33" s="6"/>
    </row>
    <row r="34" spans="2:16" ht="15.75">
      <c r="B34" s="1" t="s">
        <v>91</v>
      </c>
      <c r="D34" s="6"/>
      <c r="E34" s="6"/>
      <c r="F34" s="6"/>
      <c r="G34" s="6"/>
      <c r="H34" s="6"/>
      <c r="I34" s="6"/>
      <c r="J34" s="6"/>
      <c r="K34" s="6"/>
      <c r="L34" s="6"/>
      <c r="P34" s="6"/>
    </row>
    <row r="35" spans="4:16" ht="9" customHeight="1">
      <c r="D35" s="6"/>
      <c r="E35" s="6"/>
      <c r="F35" s="6"/>
      <c r="G35" s="6"/>
      <c r="H35" s="6"/>
      <c r="I35" s="6"/>
      <c r="J35" s="6"/>
      <c r="K35" s="6"/>
      <c r="L35" s="6"/>
      <c r="P35" s="6"/>
    </row>
    <row r="36" spans="2:16" ht="15.75">
      <c r="B36" s="2" t="s">
        <v>92</v>
      </c>
      <c r="D36" s="6">
        <f>H36-P36</f>
        <v>1361</v>
      </c>
      <c r="E36" s="6"/>
      <c r="F36" s="6">
        <v>655</v>
      </c>
      <c r="G36" s="6"/>
      <c r="H36" s="6">
        <v>1177</v>
      </c>
      <c r="I36" s="6"/>
      <c r="J36" s="6">
        <v>131</v>
      </c>
      <c r="K36" s="6"/>
      <c r="L36" s="6"/>
      <c r="P36" s="6">
        <v>-184</v>
      </c>
    </row>
    <row r="37" spans="4:16" ht="9.75" customHeight="1">
      <c r="D37" s="6"/>
      <c r="E37" s="6"/>
      <c r="F37" s="6"/>
      <c r="G37" s="6"/>
      <c r="H37" s="6"/>
      <c r="I37" s="6"/>
      <c r="J37" s="6"/>
      <c r="K37" s="6"/>
      <c r="L37" s="6"/>
      <c r="P37" s="6"/>
    </row>
    <row r="38" spans="2:16" ht="15.75">
      <c r="B38" s="2" t="s">
        <v>11</v>
      </c>
      <c r="D38" s="6">
        <f>H38-P38</f>
        <v>344</v>
      </c>
      <c r="E38" s="6"/>
      <c r="F38" s="6">
        <v>321</v>
      </c>
      <c r="G38" s="6"/>
      <c r="H38" s="6">
        <v>416</v>
      </c>
      <c r="I38" s="6"/>
      <c r="J38" s="6">
        <v>292</v>
      </c>
      <c r="K38" s="6">
        <v>2</v>
      </c>
      <c r="L38" s="6">
        <v>-4</v>
      </c>
      <c r="P38" s="6">
        <v>72</v>
      </c>
    </row>
    <row r="39" spans="4:16" ht="9" customHeight="1">
      <c r="D39" s="16"/>
      <c r="E39" s="16"/>
      <c r="F39" s="16"/>
      <c r="G39" s="6"/>
      <c r="H39" s="16"/>
      <c r="I39" s="16"/>
      <c r="J39" s="16"/>
      <c r="K39" s="16"/>
      <c r="L39" s="16"/>
      <c r="P39" s="16"/>
    </row>
    <row r="40" spans="4:16" ht="16.5" thickBot="1">
      <c r="D40" s="17">
        <f>D36+D38</f>
        <v>1705</v>
      </c>
      <c r="E40" s="17"/>
      <c r="F40" s="17">
        <f>F36+F38</f>
        <v>976</v>
      </c>
      <c r="G40" s="6"/>
      <c r="H40" s="17">
        <f>H36+H38</f>
        <v>1593</v>
      </c>
      <c r="I40" s="17">
        <f>I36+I38</f>
        <v>0</v>
      </c>
      <c r="J40" s="17">
        <f>J36+J38</f>
        <v>423</v>
      </c>
      <c r="K40" s="17">
        <f>K32+K38</f>
        <v>-698</v>
      </c>
      <c r="L40" s="17">
        <f>L32+L38</f>
        <v>-2280</v>
      </c>
      <c r="P40" s="17">
        <f>P36+P38</f>
        <v>-112</v>
      </c>
    </row>
    <row r="41" spans="4:16" ht="16.5" thickTop="1">
      <c r="D41" s="18"/>
      <c r="E41" s="18"/>
      <c r="F41" s="18"/>
      <c r="G41" s="63"/>
      <c r="H41" s="18"/>
      <c r="I41" s="18"/>
      <c r="J41" s="18"/>
      <c r="K41" s="18"/>
      <c r="L41" s="18"/>
      <c r="P41" s="18"/>
    </row>
    <row r="42" spans="2:16" ht="16.5">
      <c r="B42" s="1" t="s">
        <v>251</v>
      </c>
      <c r="D42" s="18"/>
      <c r="E42" s="18"/>
      <c r="F42" s="18"/>
      <c r="G42" s="63"/>
      <c r="H42" s="18"/>
      <c r="I42" s="18"/>
      <c r="J42" s="18"/>
      <c r="K42" s="24"/>
      <c r="L42" s="18"/>
      <c r="P42" s="18"/>
    </row>
    <row r="43" spans="2:16" ht="16.5">
      <c r="B43" s="1" t="s">
        <v>129</v>
      </c>
      <c r="D43" s="18"/>
      <c r="E43" s="18"/>
      <c r="F43" s="18"/>
      <c r="G43" s="63"/>
      <c r="H43" s="18"/>
      <c r="I43" s="18"/>
      <c r="J43" s="18"/>
      <c r="K43" s="24"/>
      <c r="L43" s="18"/>
      <c r="P43" s="18"/>
    </row>
    <row r="44" spans="2:16" ht="9" customHeight="1">
      <c r="B44" s="1"/>
      <c r="D44" s="18"/>
      <c r="E44" s="18"/>
      <c r="F44" s="18"/>
      <c r="G44" s="63"/>
      <c r="H44" s="18"/>
      <c r="I44" s="18"/>
      <c r="J44" s="18"/>
      <c r="K44" s="24"/>
      <c r="L44" s="18"/>
      <c r="P44" s="63"/>
    </row>
    <row r="45" spans="2:16" ht="16.5" thickBot="1">
      <c r="B45" s="2" t="s">
        <v>67</v>
      </c>
      <c r="C45" s="82" t="s">
        <v>209</v>
      </c>
      <c r="D45" s="19">
        <f>(D36/60490)*100</f>
        <v>2.249958670854687</v>
      </c>
      <c r="E45" s="19"/>
      <c r="F45" s="19">
        <f>(F36/60490)*100</f>
        <v>1.082823607207803</v>
      </c>
      <c r="G45" s="50"/>
      <c r="H45" s="19">
        <f>(H36/60490)*100</f>
        <v>1.9457761613489832</v>
      </c>
      <c r="I45" s="19"/>
      <c r="J45" s="19">
        <f>(J36/60490)*100</f>
        <v>0.2165647214415606</v>
      </c>
      <c r="K45" s="27"/>
      <c r="L45" s="19">
        <f>-1670000/60495000*100</f>
        <v>-2.760558723861476</v>
      </c>
      <c r="P45" s="50"/>
    </row>
    <row r="46" spans="2:16" ht="17.25" thickBot="1" thickTop="1">
      <c r="B46" s="5" t="s">
        <v>68</v>
      </c>
      <c r="C46" s="5"/>
      <c r="D46" s="19">
        <f>D45</f>
        <v>2.249958670854687</v>
      </c>
      <c r="E46" s="19"/>
      <c r="F46" s="19">
        <f>+F45</f>
        <v>1.082823607207803</v>
      </c>
      <c r="G46" s="50"/>
      <c r="H46" s="19">
        <f>H45</f>
        <v>1.9457761613489832</v>
      </c>
      <c r="I46" s="19"/>
      <c r="J46" s="19">
        <f>+J45</f>
        <v>0.2165647214415606</v>
      </c>
      <c r="K46" s="26"/>
      <c r="P46" s="50"/>
    </row>
    <row r="47" spans="2:16" ht="16.5" thickTop="1">
      <c r="B47" s="5"/>
      <c r="C47" s="5"/>
      <c r="D47" s="50"/>
      <c r="E47" s="50"/>
      <c r="F47" s="50"/>
      <c r="G47" s="50"/>
      <c r="H47" s="50"/>
      <c r="I47" s="50"/>
      <c r="J47" s="50"/>
      <c r="K47" s="26"/>
      <c r="P47" s="50"/>
    </row>
    <row r="48" spans="2:16" ht="15.75">
      <c r="B48" s="1" t="s">
        <v>119</v>
      </c>
      <c r="C48" s="1"/>
      <c r="G48" s="14"/>
      <c r="P48" s="14"/>
    </row>
    <row r="49" spans="2:16" ht="15.75">
      <c r="B49" s="1" t="s">
        <v>224</v>
      </c>
      <c r="C49" s="1"/>
      <c r="G49" s="14"/>
      <c r="P49" s="14"/>
    </row>
    <row r="50" ht="15.75">
      <c r="P50" s="14"/>
    </row>
  </sheetData>
  <sheetProtection/>
  <printOptions/>
  <pageMargins left="0.75" right="0" top="1" bottom="0.25" header="0" footer="0"/>
  <pageSetup firstPageNumber="1" useFirstPageNumber="1" horizontalDpi="600" verticalDpi="600" orientation="portrait" paperSize="9" scale="99" r:id="rId1"/>
  <headerFooter alignWithMargins="0">
    <oddFooter>&amp;C&amp;"Times New Roman,Regular"&amp;12 1</oddFooter>
  </headerFooter>
</worksheet>
</file>

<file path=xl/worksheets/sheet2.xml><?xml version="1.0" encoding="utf-8"?>
<worksheet xmlns="http://schemas.openxmlformats.org/spreadsheetml/2006/main" xmlns:r="http://schemas.openxmlformats.org/officeDocument/2006/relationships">
  <dimension ref="A1:J41"/>
  <sheetViews>
    <sheetView zoomScalePageLayoutView="0" workbookViewId="0" topLeftCell="A1">
      <selection activeCell="B37" sqref="B37"/>
    </sheetView>
  </sheetViews>
  <sheetFormatPr defaultColWidth="9.140625" defaultRowHeight="12.75"/>
  <cols>
    <col min="1" max="1" width="4.421875" style="0" customWidth="1"/>
    <col min="2" max="2" width="45.28125" style="0" customWidth="1"/>
    <col min="3" max="9" width="17.7109375" style="0" customWidth="1"/>
  </cols>
  <sheetData>
    <row r="1" s="2" customFormat="1" ht="18.75">
      <c r="A1" s="52" t="s">
        <v>46</v>
      </c>
    </row>
    <row r="2" spans="1:9" s="2" customFormat="1" ht="15.75">
      <c r="A2" s="72" t="s">
        <v>40</v>
      </c>
      <c r="B2" s="22"/>
      <c r="C2" s="22"/>
      <c r="E2" s="22"/>
      <c r="I2" s="22"/>
    </row>
    <row r="3" spans="1:4" s="2" customFormat="1" ht="15.75" customHeight="1">
      <c r="A3" s="49"/>
      <c r="D3" s="18"/>
    </row>
    <row r="4" spans="1:4" s="2" customFormat="1" ht="15.75" customHeight="1">
      <c r="A4" s="51" t="s">
        <v>115</v>
      </c>
      <c r="D4" s="18"/>
    </row>
    <row r="5" spans="1:4" s="2" customFormat="1" ht="15.75" customHeight="1">
      <c r="A5" s="49"/>
      <c r="D5" s="18"/>
    </row>
    <row r="6" spans="1:4" s="2" customFormat="1" ht="15.75" customHeight="1">
      <c r="A6" s="23" t="s">
        <v>120</v>
      </c>
      <c r="B6" s="1" t="s">
        <v>235</v>
      </c>
      <c r="D6" s="18"/>
    </row>
    <row r="7" spans="1:4" s="2" customFormat="1" ht="15.75" customHeight="1">
      <c r="A7" s="1"/>
      <c r="D7" s="18"/>
    </row>
    <row r="8" spans="1:9" ht="15.75" customHeight="1">
      <c r="A8" s="14"/>
      <c r="B8" s="14"/>
      <c r="C8" s="71" t="s">
        <v>114</v>
      </c>
      <c r="D8" s="2"/>
      <c r="E8" s="2"/>
      <c r="F8" s="2"/>
      <c r="G8" s="2"/>
      <c r="H8" s="2"/>
      <c r="I8" s="2"/>
    </row>
    <row r="9" spans="1:9" ht="15.75" customHeight="1">
      <c r="A9" s="14"/>
      <c r="B9" s="14"/>
      <c r="C9" s="106" t="s">
        <v>69</v>
      </c>
      <c r="D9" s="106"/>
      <c r="E9" s="31" t="s">
        <v>66</v>
      </c>
      <c r="I9" s="31"/>
    </row>
    <row r="10" spans="1:7" ht="15.75" customHeight="1">
      <c r="A10" s="14"/>
      <c r="B10" s="14"/>
      <c r="C10" s="31" t="s">
        <v>71</v>
      </c>
      <c r="D10" s="31" t="s">
        <v>72</v>
      </c>
      <c r="E10" s="31" t="s">
        <v>93</v>
      </c>
      <c r="G10" s="31"/>
    </row>
    <row r="11" spans="1:9" ht="15.75" customHeight="1">
      <c r="A11" s="14"/>
      <c r="B11" s="14"/>
      <c r="C11" s="60" t="s">
        <v>70</v>
      </c>
      <c r="D11" s="31" t="s">
        <v>73</v>
      </c>
      <c r="E11" s="31" t="s">
        <v>94</v>
      </c>
      <c r="F11" s="31" t="s">
        <v>78</v>
      </c>
      <c r="G11" s="31"/>
      <c r="H11" s="31" t="s">
        <v>98</v>
      </c>
      <c r="I11" s="31" t="s">
        <v>14</v>
      </c>
    </row>
    <row r="12" spans="1:9" ht="15.75" customHeight="1">
      <c r="A12" s="14"/>
      <c r="B12" s="14"/>
      <c r="C12" s="14"/>
      <c r="D12" s="31" t="s">
        <v>74</v>
      </c>
      <c r="E12" s="31" t="s">
        <v>95</v>
      </c>
      <c r="F12" s="31" t="s">
        <v>96</v>
      </c>
      <c r="G12" s="31" t="s">
        <v>97</v>
      </c>
      <c r="H12" s="31" t="s">
        <v>99</v>
      </c>
      <c r="I12" s="31" t="s">
        <v>100</v>
      </c>
    </row>
    <row r="13" spans="1:9" ht="15.75" customHeight="1">
      <c r="A13" s="14"/>
      <c r="B13" s="14"/>
      <c r="C13" s="14"/>
      <c r="D13" s="31" t="s">
        <v>75</v>
      </c>
      <c r="E13" s="31"/>
      <c r="F13" s="31"/>
      <c r="G13" s="31"/>
      <c r="H13" s="31"/>
      <c r="I13" s="31"/>
    </row>
    <row r="14" spans="1:9" ht="15.75" customHeight="1">
      <c r="A14" s="14"/>
      <c r="B14" s="14"/>
      <c r="C14" s="14"/>
      <c r="D14" s="31"/>
      <c r="E14" s="31"/>
      <c r="F14" s="31"/>
      <c r="G14" s="31"/>
      <c r="H14" s="31"/>
      <c r="I14" s="31"/>
    </row>
    <row r="15" spans="1:9" ht="15.75" customHeight="1">
      <c r="A15" s="46"/>
      <c r="B15" s="46"/>
      <c r="C15" s="62" t="s">
        <v>15</v>
      </c>
      <c r="D15" s="62" t="s">
        <v>15</v>
      </c>
      <c r="E15" s="62" t="s">
        <v>15</v>
      </c>
      <c r="F15" s="62" t="s">
        <v>15</v>
      </c>
      <c r="G15" s="62" t="s">
        <v>15</v>
      </c>
      <c r="H15" s="62" t="s">
        <v>15</v>
      </c>
      <c r="I15" s="62" t="s">
        <v>15</v>
      </c>
    </row>
    <row r="16" spans="1:9" ht="15.75" customHeight="1">
      <c r="A16" s="14"/>
      <c r="B16" s="14"/>
      <c r="C16" s="31"/>
      <c r="D16" s="31"/>
      <c r="E16" s="31"/>
      <c r="F16" s="31"/>
      <c r="G16" s="31"/>
      <c r="H16" s="31"/>
      <c r="I16" s="31"/>
    </row>
    <row r="17" spans="1:2" ht="15.75" customHeight="1">
      <c r="A17" s="14"/>
      <c r="B17" s="43" t="s">
        <v>236</v>
      </c>
    </row>
    <row r="18" spans="1:9" ht="15.75" customHeight="1">
      <c r="A18" s="14"/>
      <c r="B18" s="14"/>
      <c r="C18" s="14"/>
      <c r="D18" s="30"/>
      <c r="E18" s="30"/>
      <c r="F18" s="30"/>
      <c r="G18" s="30"/>
      <c r="H18" s="30"/>
      <c r="I18" s="30"/>
    </row>
    <row r="19" spans="1:9" ht="15.75" customHeight="1">
      <c r="A19" s="14"/>
      <c r="B19" s="14" t="s">
        <v>210</v>
      </c>
      <c r="C19" s="7">
        <v>60490</v>
      </c>
      <c r="D19" s="40">
        <v>30831</v>
      </c>
      <c r="E19" s="47">
        <f>16179+26</f>
        <v>16205</v>
      </c>
      <c r="F19" s="35">
        <v>-8113</v>
      </c>
      <c r="G19" s="40">
        <f>SUM(C19:F19)</f>
        <v>99413</v>
      </c>
      <c r="H19" s="24">
        <v>1820</v>
      </c>
      <c r="I19" s="47">
        <f>SUM(G19:H19)</f>
        <v>101233</v>
      </c>
    </row>
    <row r="20" spans="1:9" ht="15.75" customHeight="1">
      <c r="A20" s="14"/>
      <c r="B20" s="14"/>
      <c r="C20" s="7"/>
      <c r="D20" s="40"/>
      <c r="E20" s="47"/>
      <c r="F20" s="35"/>
      <c r="G20" s="40"/>
      <c r="H20" s="24"/>
      <c r="I20" s="47"/>
    </row>
    <row r="21" spans="1:9" ht="15.75" customHeight="1">
      <c r="A21" s="14"/>
      <c r="B21" s="14" t="s">
        <v>256</v>
      </c>
      <c r="C21" s="40">
        <v>0</v>
      </c>
      <c r="D21" s="40">
        <v>0</v>
      </c>
      <c r="E21" s="40">
        <v>0</v>
      </c>
      <c r="F21" s="35">
        <f>pl!H36</f>
        <v>1177</v>
      </c>
      <c r="G21" s="35">
        <f>SUM(C21:F21)</f>
        <v>1177</v>
      </c>
      <c r="H21" s="35">
        <f>pl!H38</f>
        <v>416</v>
      </c>
      <c r="I21" s="61">
        <f>SUM(G21:H21)</f>
        <v>1593</v>
      </c>
    </row>
    <row r="22" spans="1:9" ht="15.75" customHeight="1">
      <c r="A22" s="14"/>
      <c r="B22" s="14"/>
      <c r="C22" s="34"/>
      <c r="D22" s="34"/>
      <c r="E22" s="34"/>
      <c r="F22" s="34"/>
      <c r="G22" s="34"/>
      <c r="H22" s="34"/>
      <c r="I22" s="34"/>
    </row>
    <row r="23" spans="1:9" ht="15.75" customHeight="1" thickBot="1">
      <c r="A23" s="14"/>
      <c r="B23" s="43" t="s">
        <v>237</v>
      </c>
      <c r="C23" s="48">
        <f aca="true" t="shared" si="0" ref="C23:I23">SUM(C19:C21)</f>
        <v>60490</v>
      </c>
      <c r="D23" s="48">
        <f t="shared" si="0"/>
        <v>30831</v>
      </c>
      <c r="E23" s="48">
        <f t="shared" si="0"/>
        <v>16205</v>
      </c>
      <c r="F23" s="48">
        <f t="shared" si="0"/>
        <v>-6936</v>
      </c>
      <c r="G23" s="48">
        <f t="shared" si="0"/>
        <v>100590</v>
      </c>
      <c r="H23" s="48">
        <f t="shared" si="0"/>
        <v>2236</v>
      </c>
      <c r="I23" s="48">
        <f t="shared" si="0"/>
        <v>102826</v>
      </c>
    </row>
    <row r="24" spans="1:9" ht="15.75" customHeight="1" thickTop="1">
      <c r="A24" s="14"/>
      <c r="B24" s="14"/>
      <c r="C24" s="40"/>
      <c r="D24" s="40"/>
      <c r="E24" s="40"/>
      <c r="F24" s="40"/>
      <c r="G24" s="40"/>
      <c r="H24" s="40"/>
      <c r="I24" s="40"/>
    </row>
    <row r="25" spans="1:9" ht="15.75" customHeight="1">
      <c r="A25" s="14"/>
      <c r="B25" s="43" t="s">
        <v>238</v>
      </c>
      <c r="C25" s="43"/>
      <c r="D25" s="30"/>
      <c r="E25" s="30"/>
      <c r="F25" s="30"/>
      <c r="G25" s="30"/>
      <c r="H25" s="30"/>
      <c r="I25" s="30"/>
    </row>
    <row r="26" spans="1:9" ht="15.75" customHeight="1">
      <c r="A26" s="14"/>
      <c r="B26" s="14"/>
      <c r="C26" s="14"/>
      <c r="D26" s="30"/>
      <c r="E26" s="30"/>
      <c r="F26" s="30"/>
      <c r="G26" s="30"/>
      <c r="H26" s="30"/>
      <c r="I26" s="30"/>
    </row>
    <row r="27" spans="1:9" ht="15.75" customHeight="1">
      <c r="A27" s="14"/>
      <c r="B27" s="14" t="s">
        <v>210</v>
      </c>
      <c r="C27" s="7">
        <v>60490</v>
      </c>
      <c r="D27" s="40">
        <v>30831</v>
      </c>
      <c r="E27" s="47">
        <f>16179+26</f>
        <v>16205</v>
      </c>
      <c r="F27" s="35">
        <v>-9553</v>
      </c>
      <c r="G27" s="40">
        <f>SUM(C27:F27)</f>
        <v>97973</v>
      </c>
      <c r="H27" s="24">
        <v>1437</v>
      </c>
      <c r="I27" s="47">
        <f>SUM(G27:H27)</f>
        <v>99410</v>
      </c>
    </row>
    <row r="28" spans="1:9" ht="15.75" customHeight="1">
      <c r="A28" s="14"/>
      <c r="B28" s="14"/>
      <c r="C28" s="7"/>
      <c r="D28" s="40"/>
      <c r="E28" s="47"/>
      <c r="F28" s="35"/>
      <c r="G28" s="40"/>
      <c r="H28" s="24"/>
      <c r="I28" s="47"/>
    </row>
    <row r="29" spans="1:9" ht="15.75" customHeight="1">
      <c r="A29" s="14"/>
      <c r="B29" s="14" t="s">
        <v>256</v>
      </c>
      <c r="C29" s="40">
        <v>0</v>
      </c>
      <c r="D29" s="40">
        <v>0</v>
      </c>
      <c r="E29" s="40">
        <v>0</v>
      </c>
      <c r="F29" s="35">
        <v>131</v>
      </c>
      <c r="G29" s="35">
        <f>SUM(C29:F29)</f>
        <v>131</v>
      </c>
      <c r="H29" s="35">
        <v>292</v>
      </c>
      <c r="I29" s="61">
        <f>SUM(G29:H29)</f>
        <v>423</v>
      </c>
    </row>
    <row r="30" spans="1:9" ht="15.75" customHeight="1">
      <c r="A30" s="14"/>
      <c r="B30" s="14"/>
      <c r="C30" s="34"/>
      <c r="D30" s="34"/>
      <c r="E30" s="34"/>
      <c r="F30" s="34"/>
      <c r="G30" s="34"/>
      <c r="H30" s="34"/>
      <c r="I30" s="34"/>
    </row>
    <row r="31" spans="1:10" ht="15.75" customHeight="1" thickBot="1">
      <c r="A31" s="14"/>
      <c r="B31" s="43" t="s">
        <v>239</v>
      </c>
      <c r="C31" s="48">
        <f aca="true" t="shared" si="1" ref="C31:I31">SUM(C27:C29)</f>
        <v>60490</v>
      </c>
      <c r="D31" s="48">
        <f t="shared" si="1"/>
        <v>30831</v>
      </c>
      <c r="E31" s="48">
        <f t="shared" si="1"/>
        <v>16205</v>
      </c>
      <c r="F31" s="48">
        <f t="shared" si="1"/>
        <v>-9422</v>
      </c>
      <c r="G31" s="48">
        <f t="shared" si="1"/>
        <v>98104</v>
      </c>
      <c r="H31" s="48">
        <f t="shared" si="1"/>
        <v>1729</v>
      </c>
      <c r="I31" s="48">
        <f t="shared" si="1"/>
        <v>99833</v>
      </c>
      <c r="J31" s="35"/>
    </row>
    <row r="32" spans="1:10" ht="15.75" customHeight="1" thickTop="1">
      <c r="A32" s="14"/>
      <c r="B32" s="43"/>
      <c r="C32" s="35"/>
      <c r="D32" s="35"/>
      <c r="E32" s="35"/>
      <c r="F32" s="35"/>
      <c r="G32" s="35"/>
      <c r="H32" s="35"/>
      <c r="I32" s="35"/>
      <c r="J32" s="35"/>
    </row>
    <row r="33" spans="1:10" ht="15.75" customHeight="1">
      <c r="A33" s="14"/>
      <c r="B33" s="43"/>
      <c r="C33" s="35"/>
      <c r="D33" s="35"/>
      <c r="E33" s="35"/>
      <c r="F33" s="35"/>
      <c r="G33" s="35"/>
      <c r="H33" s="35"/>
      <c r="I33" s="35"/>
      <c r="J33" s="35"/>
    </row>
    <row r="34" spans="1:9" ht="15.75" customHeight="1">
      <c r="A34" s="30"/>
      <c r="B34" s="30"/>
      <c r="C34" s="30"/>
      <c r="D34" s="30"/>
      <c r="E34" s="30"/>
      <c r="F34" s="30"/>
      <c r="G34" s="30"/>
      <c r="H34" s="30"/>
      <c r="I34" s="30"/>
    </row>
    <row r="35" spans="1:9" ht="15.75" customHeight="1">
      <c r="A35" s="1" t="s">
        <v>82</v>
      </c>
      <c r="B35" s="2"/>
      <c r="C35" s="2"/>
      <c r="D35" s="2"/>
      <c r="E35" s="2"/>
      <c r="F35" s="2"/>
      <c r="G35" s="2"/>
      <c r="H35" s="2"/>
      <c r="I35" s="2"/>
    </row>
    <row r="36" spans="1:9" ht="15.75" customHeight="1">
      <c r="A36" s="1" t="s">
        <v>230</v>
      </c>
      <c r="B36" s="2"/>
      <c r="C36" s="2"/>
      <c r="D36" s="2"/>
      <c r="E36" s="2"/>
      <c r="F36" s="2"/>
      <c r="G36" s="2"/>
      <c r="H36" s="2"/>
      <c r="I36" s="2"/>
    </row>
    <row r="37" spans="1:9" ht="15.75" customHeight="1">
      <c r="A37" s="2"/>
      <c r="B37" s="2"/>
      <c r="C37" s="2"/>
      <c r="D37" s="2"/>
      <c r="E37" s="2"/>
      <c r="F37" s="2"/>
      <c r="G37" s="2"/>
      <c r="H37" s="2"/>
      <c r="I37" s="2"/>
    </row>
    <row r="38" spans="1:9" ht="15.75" customHeight="1">
      <c r="A38" s="2"/>
      <c r="B38" s="2"/>
      <c r="C38" s="2"/>
      <c r="D38" s="2"/>
      <c r="E38" s="2"/>
      <c r="F38" s="2"/>
      <c r="G38" s="2"/>
      <c r="H38" s="2"/>
      <c r="I38" s="2"/>
    </row>
    <row r="39" spans="1:9" ht="15.75" customHeight="1">
      <c r="A39" s="2"/>
      <c r="B39" s="2"/>
      <c r="C39" s="2"/>
      <c r="D39" s="2"/>
      <c r="E39" s="2"/>
      <c r="F39" s="2"/>
      <c r="G39" s="2"/>
      <c r="H39" s="2"/>
      <c r="I39" s="2"/>
    </row>
    <row r="40" spans="1:9" ht="15.75" customHeight="1">
      <c r="A40" s="2"/>
      <c r="B40" s="2"/>
      <c r="C40" s="2"/>
      <c r="D40" s="2"/>
      <c r="E40" s="2"/>
      <c r="F40" s="2"/>
      <c r="G40" s="2"/>
      <c r="H40" s="2"/>
      <c r="I40" s="2"/>
    </row>
    <row r="41" spans="1:9" ht="15.75" customHeight="1">
      <c r="A41" s="2"/>
      <c r="B41" s="2"/>
      <c r="C41" s="2"/>
      <c r="D41" s="2"/>
      <c r="E41" s="2"/>
      <c r="F41" s="2"/>
      <c r="G41" s="2"/>
      <c r="H41" s="2"/>
      <c r="I41" s="2"/>
    </row>
    <row r="42" ht="15.75" customHeight="1"/>
    <row r="43" ht="15.75" customHeight="1"/>
    <row r="44" ht="15.75" customHeight="1"/>
    <row r="45" ht="15.75" customHeight="1"/>
  </sheetData>
  <sheetProtection/>
  <mergeCells count="1">
    <mergeCell ref="C9:D9"/>
  </mergeCells>
  <printOptions/>
  <pageMargins left="0.75" right="0" top="0.5" bottom="0" header="0" footer="0"/>
  <pageSetup horizontalDpi="600" verticalDpi="600" orientation="landscape" paperSize="9" scale="80" r:id="rId1"/>
  <headerFooter alignWithMargins="0">
    <oddFooter>&amp;C&amp;"Times New Roman,Regular"&amp;12 5</oddFooter>
  </headerFooter>
</worksheet>
</file>

<file path=xl/worksheets/sheet3.xml><?xml version="1.0" encoding="utf-8"?>
<worksheet xmlns="http://schemas.openxmlformats.org/spreadsheetml/2006/main" xmlns:r="http://schemas.openxmlformats.org/officeDocument/2006/relationships">
  <dimension ref="A1:H100"/>
  <sheetViews>
    <sheetView view="pageBreakPreview" zoomScaleSheetLayoutView="100" zoomScalePageLayoutView="0" workbookViewId="0" topLeftCell="A4">
      <selection activeCell="A21" sqref="A21"/>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52" t="s">
        <v>46</v>
      </c>
    </row>
    <row r="2" ht="15.75" customHeight="1">
      <c r="A2" s="72" t="s">
        <v>40</v>
      </c>
    </row>
    <row r="3" ht="15.75" customHeight="1">
      <c r="A3" s="49"/>
    </row>
    <row r="4" ht="15.75" customHeight="1">
      <c r="A4" s="51" t="s">
        <v>115</v>
      </c>
    </row>
    <row r="5" ht="15.75" customHeight="1">
      <c r="A5" s="18"/>
    </row>
    <row r="6" spans="1:6" ht="15.75" customHeight="1">
      <c r="A6" s="2" t="s">
        <v>121</v>
      </c>
      <c r="B6" s="75" t="s">
        <v>240</v>
      </c>
      <c r="C6" s="75"/>
      <c r="D6" s="75"/>
      <c r="E6" s="75"/>
      <c r="F6" s="75"/>
    </row>
    <row r="7" spans="1:5" ht="15.75" customHeight="1">
      <c r="A7" s="30"/>
      <c r="B7" s="30"/>
      <c r="C7" s="30"/>
      <c r="D7" s="31"/>
      <c r="E7" s="39"/>
    </row>
    <row r="8" spans="1:6" ht="15.75" customHeight="1">
      <c r="A8" s="30"/>
      <c r="B8" s="30"/>
      <c r="C8" s="30"/>
      <c r="D8" s="76" t="s">
        <v>123</v>
      </c>
      <c r="E8" s="31"/>
      <c r="F8" s="31"/>
    </row>
    <row r="9" spans="1:6" ht="15.75" customHeight="1">
      <c r="A9" s="30"/>
      <c r="B9" s="30"/>
      <c r="C9" s="30"/>
      <c r="D9" s="12" t="s">
        <v>122</v>
      </c>
      <c r="E9" s="31"/>
      <c r="F9" s="12" t="s">
        <v>122</v>
      </c>
    </row>
    <row r="10" spans="1:6" ht="15.75" customHeight="1">
      <c r="A10" s="30"/>
      <c r="B10" s="30"/>
      <c r="C10" s="32" t="s">
        <v>118</v>
      </c>
      <c r="D10" s="68" t="s">
        <v>241</v>
      </c>
      <c r="E10" s="31"/>
      <c r="F10" s="68" t="s">
        <v>221</v>
      </c>
    </row>
    <row r="11" spans="1:6" ht="15.75" customHeight="1">
      <c r="A11" s="30"/>
      <c r="B11" s="30"/>
      <c r="C11" s="30"/>
      <c r="D11" s="31" t="s">
        <v>15</v>
      </c>
      <c r="E11" s="33"/>
      <c r="F11" s="31" t="s">
        <v>15</v>
      </c>
    </row>
    <row r="12" spans="1:6" s="59" customFormat="1" ht="18" customHeight="1">
      <c r="A12" s="66" t="s">
        <v>101</v>
      </c>
      <c r="B12" s="64"/>
      <c r="C12" s="64"/>
      <c r="D12" s="65"/>
      <c r="E12" s="65"/>
      <c r="F12" s="65"/>
    </row>
    <row r="13" spans="1:6" ht="15.75" customHeight="1">
      <c r="A13" s="30"/>
      <c r="B13" s="30"/>
      <c r="C13" s="30"/>
      <c r="D13" s="33"/>
      <c r="E13" s="33"/>
      <c r="F13" s="33"/>
    </row>
    <row r="14" spans="1:6" ht="15.75" customHeight="1">
      <c r="A14" s="67" t="s">
        <v>102</v>
      </c>
      <c r="B14" s="30"/>
      <c r="C14" s="30"/>
      <c r="D14" s="30"/>
      <c r="E14" s="30"/>
      <c r="F14" s="30"/>
    </row>
    <row r="15" spans="1:6" ht="15.75" customHeight="1">
      <c r="A15" s="67"/>
      <c r="B15" s="30"/>
      <c r="C15" s="30"/>
      <c r="D15" s="30"/>
      <c r="E15" s="30"/>
      <c r="F15" s="30"/>
    </row>
    <row r="16" spans="1:6" ht="15.75" customHeight="1">
      <c r="A16" s="30" t="s">
        <v>41</v>
      </c>
      <c r="B16" s="30"/>
      <c r="C16" s="33" t="s">
        <v>205</v>
      </c>
      <c r="D16" s="35">
        <v>577</v>
      </c>
      <c r="E16" s="35"/>
      <c r="F16" s="35">
        <v>608</v>
      </c>
    </row>
    <row r="17" spans="1:6" ht="15.75" customHeight="1">
      <c r="A17" s="30" t="s">
        <v>213</v>
      </c>
      <c r="B17" s="30"/>
      <c r="C17" s="30"/>
      <c r="D17" s="35">
        <v>21850</v>
      </c>
      <c r="E17" s="35"/>
      <c r="F17" s="35">
        <v>21545</v>
      </c>
    </row>
    <row r="18" spans="1:6" ht="15.75" customHeight="1">
      <c r="A18" s="30" t="s">
        <v>222</v>
      </c>
      <c r="B18" s="30"/>
      <c r="C18" s="33"/>
      <c r="D18" s="35">
        <v>1891</v>
      </c>
      <c r="E18" s="35"/>
      <c r="F18" s="35">
        <v>1891</v>
      </c>
    </row>
    <row r="19" spans="1:6" ht="15.75" customHeight="1">
      <c r="A19" s="30" t="s">
        <v>130</v>
      </c>
      <c r="B19" s="30"/>
      <c r="C19" s="30"/>
      <c r="D19" s="35">
        <v>54320</v>
      </c>
      <c r="E19" s="35"/>
      <c r="F19" s="35">
        <v>106043</v>
      </c>
    </row>
    <row r="20" spans="1:6" ht="15.75" customHeight="1">
      <c r="A20" s="30"/>
      <c r="B20" s="30"/>
      <c r="C20" s="30"/>
      <c r="D20" s="77">
        <f>SUM(D16:D19)</f>
        <v>78638</v>
      </c>
      <c r="E20" s="35"/>
      <c r="F20" s="77">
        <f>SUM(F16:F19)</f>
        <v>130087</v>
      </c>
    </row>
    <row r="21" spans="1:6" ht="15.75" customHeight="1">
      <c r="A21" s="67" t="s">
        <v>42</v>
      </c>
      <c r="B21" s="30"/>
      <c r="C21" s="30"/>
      <c r="D21" s="35"/>
      <c r="E21" s="35"/>
      <c r="F21" s="35"/>
    </row>
    <row r="22" spans="1:6" ht="15.75" customHeight="1">
      <c r="A22" s="67"/>
      <c r="B22" s="30"/>
      <c r="C22" s="30"/>
      <c r="D22" s="35"/>
      <c r="E22" s="35"/>
      <c r="F22" s="35"/>
    </row>
    <row r="23" spans="1:6" ht="15.75" customHeight="1">
      <c r="A23" s="30" t="s">
        <v>103</v>
      </c>
      <c r="B23" s="30"/>
      <c r="C23" s="30"/>
      <c r="D23" s="35">
        <v>74376</v>
      </c>
      <c r="E23" s="35"/>
      <c r="F23" s="35">
        <v>20897</v>
      </c>
    </row>
    <row r="24" spans="1:6" ht="15.75" customHeight="1">
      <c r="A24" s="30" t="s">
        <v>132</v>
      </c>
      <c r="B24" s="30"/>
      <c r="C24" s="30"/>
      <c r="D24" s="35">
        <v>4668</v>
      </c>
      <c r="E24" s="35"/>
      <c r="F24" s="35">
        <v>6108</v>
      </c>
    </row>
    <row r="25" spans="1:6" ht="15.75" customHeight="1">
      <c r="A25" s="30" t="s">
        <v>220</v>
      </c>
      <c r="B25" s="30"/>
      <c r="C25" s="30"/>
      <c r="D25" s="35">
        <v>7208</v>
      </c>
      <c r="E25" s="35"/>
      <c r="F25" s="35">
        <v>5472</v>
      </c>
    </row>
    <row r="26" spans="1:6" ht="15.75" customHeight="1">
      <c r="A26" s="30" t="s">
        <v>43</v>
      </c>
      <c r="B26" s="30"/>
      <c r="C26" s="30"/>
      <c r="D26" s="35">
        <v>1849</v>
      </c>
      <c r="E26" s="35"/>
      <c r="F26" s="35">
        <v>1745</v>
      </c>
    </row>
    <row r="27" spans="1:6" ht="15.75" customHeight="1">
      <c r="A27" s="30" t="s">
        <v>20</v>
      </c>
      <c r="B27" s="30"/>
      <c r="C27" s="30"/>
      <c r="D27" s="35">
        <v>955</v>
      </c>
      <c r="E27" s="35"/>
      <c r="F27" s="35">
        <v>4675</v>
      </c>
    </row>
    <row r="28" spans="1:6" ht="15.75" customHeight="1">
      <c r="A28" s="30"/>
      <c r="B28" s="30"/>
      <c r="C28" s="30"/>
      <c r="D28" s="77">
        <f>SUM(D23:D27)</f>
        <v>89056</v>
      </c>
      <c r="E28" s="35"/>
      <c r="F28" s="77">
        <f>SUM(F23:F27)</f>
        <v>38897</v>
      </c>
    </row>
    <row r="29" spans="1:6" ht="15.75" customHeight="1">
      <c r="A29" s="30"/>
      <c r="B29" s="30"/>
      <c r="C29" s="30"/>
      <c r="D29" s="35"/>
      <c r="E29" s="35"/>
      <c r="F29" s="35"/>
    </row>
    <row r="30" spans="1:6" ht="15.75" customHeight="1" thickBot="1">
      <c r="A30" s="32" t="s">
        <v>104</v>
      </c>
      <c r="B30" s="30"/>
      <c r="C30" s="30"/>
      <c r="D30" s="44">
        <f>D28+D20</f>
        <v>167694</v>
      </c>
      <c r="E30" s="35"/>
      <c r="F30" s="44">
        <f>F28+F20</f>
        <v>168984</v>
      </c>
    </row>
    <row r="31" spans="1:6" ht="15.75" customHeight="1">
      <c r="A31" s="32"/>
      <c r="B31" s="30"/>
      <c r="C31" s="30"/>
      <c r="D31" s="35"/>
      <c r="E31" s="35"/>
      <c r="F31" s="35"/>
    </row>
    <row r="32" spans="1:6" ht="15.75" customHeight="1">
      <c r="A32" s="32"/>
      <c r="B32" s="30"/>
      <c r="C32" s="30"/>
      <c r="D32" s="35"/>
      <c r="E32" s="35"/>
      <c r="F32" s="35"/>
    </row>
    <row r="33" spans="1:6" ht="15.75" customHeight="1">
      <c r="A33" s="32"/>
      <c r="B33" s="30"/>
      <c r="C33" s="30"/>
      <c r="D33" s="35"/>
      <c r="E33" s="35"/>
      <c r="F33" s="35"/>
    </row>
    <row r="34" spans="1:6" ht="15.75" customHeight="1">
      <c r="A34" s="32"/>
      <c r="B34" s="30"/>
      <c r="C34" s="30"/>
      <c r="D34" s="35"/>
      <c r="E34" s="35"/>
      <c r="F34" s="35"/>
    </row>
    <row r="35" spans="1:6" ht="15.75" customHeight="1">
      <c r="A35" s="32"/>
      <c r="B35" s="30"/>
      <c r="C35" s="30"/>
      <c r="D35" s="35"/>
      <c r="E35" s="35"/>
      <c r="F35" s="35"/>
    </row>
    <row r="36" spans="1:6" ht="15.75" customHeight="1">
      <c r="A36" s="32"/>
      <c r="B36" s="30"/>
      <c r="C36" s="30"/>
      <c r="D36" s="35"/>
      <c r="E36" s="35"/>
      <c r="F36" s="35"/>
    </row>
    <row r="37" spans="1:6" ht="15.75" customHeight="1">
      <c r="A37" s="32"/>
      <c r="B37" s="30"/>
      <c r="C37" s="30"/>
      <c r="D37" s="35"/>
      <c r="E37" s="35"/>
      <c r="F37" s="35"/>
    </row>
    <row r="38" spans="1:6" ht="15.75" customHeight="1">
      <c r="A38" s="1" t="s">
        <v>124</v>
      </c>
      <c r="B38" s="30"/>
      <c r="C38" s="30"/>
      <c r="D38" s="35"/>
      <c r="E38" s="35"/>
      <c r="F38" s="35"/>
    </row>
    <row r="39" spans="1:6" ht="15.75" customHeight="1">
      <c r="A39" s="1" t="s">
        <v>225</v>
      </c>
      <c r="B39" s="30"/>
      <c r="C39" s="30"/>
      <c r="D39" s="35"/>
      <c r="E39" s="35"/>
      <c r="F39" s="35"/>
    </row>
    <row r="40" spans="1:6" ht="15.75" customHeight="1">
      <c r="A40" s="32"/>
      <c r="B40" s="30"/>
      <c r="C40" s="30"/>
      <c r="D40" s="35"/>
      <c r="E40" s="35"/>
      <c r="F40" s="35"/>
    </row>
    <row r="41" spans="1:6" ht="15.75" customHeight="1">
      <c r="A41" s="30"/>
      <c r="B41" s="30"/>
      <c r="C41" s="30"/>
      <c r="D41" s="35"/>
      <c r="E41" s="35"/>
      <c r="F41" s="35"/>
    </row>
    <row r="42" ht="15.75" customHeight="1">
      <c r="A42" s="52" t="s">
        <v>46</v>
      </c>
    </row>
    <row r="43" ht="15.75" customHeight="1">
      <c r="A43" s="72" t="s">
        <v>40</v>
      </c>
    </row>
    <row r="44" ht="15.75" customHeight="1">
      <c r="A44" s="49"/>
    </row>
    <row r="45" ht="15.75" customHeight="1">
      <c r="A45" s="51" t="s">
        <v>115</v>
      </c>
    </row>
    <row r="46" ht="15.75" customHeight="1">
      <c r="A46" s="18"/>
    </row>
    <row r="47" spans="1:6" ht="15.75" customHeight="1">
      <c r="A47" s="2" t="s">
        <v>121</v>
      </c>
      <c r="B47" s="75" t="str">
        <f>B6</f>
        <v>Condensed Consolidated Balance Sheet As At 30 June 2009</v>
      </c>
      <c r="C47" s="75"/>
      <c r="D47" s="75"/>
      <c r="E47" s="75"/>
      <c r="F47" s="75"/>
    </row>
    <row r="48" spans="1:5" ht="15.75" customHeight="1">
      <c r="A48" s="30"/>
      <c r="B48" s="30"/>
      <c r="C48" s="30"/>
      <c r="D48" s="31"/>
      <c r="E48" s="39"/>
    </row>
    <row r="49" spans="1:6" ht="15.75" customHeight="1">
      <c r="A49" s="30"/>
      <c r="B49" s="30"/>
      <c r="C49" s="30"/>
      <c r="D49" s="76" t="s">
        <v>123</v>
      </c>
      <c r="E49" s="31"/>
      <c r="F49" s="31"/>
    </row>
    <row r="50" spans="1:6" ht="15.75" customHeight="1">
      <c r="A50" s="30"/>
      <c r="B50" s="30"/>
      <c r="C50" s="30"/>
      <c r="D50" s="12" t="s">
        <v>122</v>
      </c>
      <c r="E50" s="31"/>
      <c r="F50" s="12" t="s">
        <v>122</v>
      </c>
    </row>
    <row r="51" spans="1:6" ht="15.75" customHeight="1">
      <c r="A51" s="30"/>
      <c r="B51" s="30"/>
      <c r="C51" s="32" t="s">
        <v>118</v>
      </c>
      <c r="D51" s="68" t="str">
        <f>D10</f>
        <v>30.06.2009</v>
      </c>
      <c r="E51" s="31"/>
      <c r="F51" s="68" t="s">
        <v>221</v>
      </c>
    </row>
    <row r="52" spans="1:6" ht="15.75" customHeight="1">
      <c r="A52" s="30"/>
      <c r="B52" s="30"/>
      <c r="C52" s="30"/>
      <c r="D52" s="31" t="s">
        <v>15</v>
      </c>
      <c r="E52" s="31"/>
      <c r="F52" s="31" t="s">
        <v>15</v>
      </c>
    </row>
    <row r="53" spans="1:6" ht="15.75" customHeight="1">
      <c r="A53" s="66" t="s">
        <v>105</v>
      </c>
      <c r="B53" s="30"/>
      <c r="C53" s="30"/>
      <c r="D53" s="33"/>
      <c r="E53" s="33"/>
      <c r="F53" s="33"/>
    </row>
    <row r="54" spans="1:6" ht="15.75" customHeight="1">
      <c r="A54" s="30"/>
      <c r="B54" s="30"/>
      <c r="C54" s="30"/>
      <c r="D54" s="33"/>
      <c r="E54" s="33"/>
      <c r="F54" s="33"/>
    </row>
    <row r="55" spans="1:6" ht="15.75" customHeight="1">
      <c r="A55" s="36" t="s">
        <v>106</v>
      </c>
      <c r="B55" s="30"/>
      <c r="C55" s="30"/>
      <c r="D55" s="35"/>
      <c r="E55" s="35"/>
      <c r="F55" s="35"/>
    </row>
    <row r="56" spans="1:6" ht="15.75" customHeight="1">
      <c r="A56" s="30"/>
      <c r="B56" s="30"/>
      <c r="C56" s="30"/>
      <c r="D56" s="35"/>
      <c r="E56" s="35"/>
      <c r="F56" s="35"/>
    </row>
    <row r="57" spans="1:6" ht="15.75" customHeight="1">
      <c r="A57" s="30" t="s">
        <v>5</v>
      </c>
      <c r="B57" s="30"/>
      <c r="C57" s="30"/>
      <c r="D57" s="35">
        <v>91321</v>
      </c>
      <c r="E57" s="35"/>
      <c r="F57" s="35">
        <v>91321</v>
      </c>
    </row>
    <row r="58" spans="1:6" ht="15.75" customHeight="1">
      <c r="A58" s="30" t="s">
        <v>6</v>
      </c>
      <c r="B58" s="30"/>
      <c r="C58" s="30"/>
      <c r="D58" s="37">
        <v>9269</v>
      </c>
      <c r="E58" s="35"/>
      <c r="F58" s="37">
        <f>16179+26-8113</f>
        <v>8092</v>
      </c>
    </row>
    <row r="59" spans="1:6" ht="15.75" customHeight="1">
      <c r="A59" s="30"/>
      <c r="B59" s="30"/>
      <c r="C59" s="30"/>
      <c r="D59" s="35"/>
      <c r="E59" s="35"/>
      <c r="F59" s="35"/>
    </row>
    <row r="60" spans="1:6" ht="15.75" customHeight="1">
      <c r="A60" s="30" t="s">
        <v>126</v>
      </c>
      <c r="B60" s="30"/>
      <c r="C60" s="30"/>
      <c r="D60" s="35">
        <f>SUM(D57:D59)</f>
        <v>100590</v>
      </c>
      <c r="E60" s="35"/>
      <c r="F60" s="35">
        <f>SUM(F57:F59)</f>
        <v>99413</v>
      </c>
    </row>
    <row r="61" spans="1:6" ht="15.75" customHeight="1">
      <c r="A61" s="30" t="s">
        <v>7</v>
      </c>
      <c r="B61" s="30"/>
      <c r="C61" s="30"/>
      <c r="D61" s="35">
        <v>2236</v>
      </c>
      <c r="E61" s="35"/>
      <c r="F61" s="35">
        <v>1820</v>
      </c>
    </row>
    <row r="62" spans="1:6" ht="15.75" customHeight="1">
      <c r="A62" s="30"/>
      <c r="B62" s="30"/>
      <c r="C62" s="30"/>
      <c r="D62" s="35"/>
      <c r="E62" s="35"/>
      <c r="F62" s="35"/>
    </row>
    <row r="63" spans="1:6" ht="15.75" customHeight="1" thickBot="1">
      <c r="A63" s="32" t="s">
        <v>107</v>
      </c>
      <c r="B63" s="30"/>
      <c r="C63" s="30"/>
      <c r="D63" s="44">
        <f>SUM(D60:D61)</f>
        <v>102826</v>
      </c>
      <c r="E63" s="35"/>
      <c r="F63" s="44">
        <f>SUM(F60:F61)</f>
        <v>101233</v>
      </c>
    </row>
    <row r="64" spans="1:6" ht="15.75" customHeight="1">
      <c r="A64" s="30"/>
      <c r="B64" s="30"/>
      <c r="C64" s="30"/>
      <c r="D64" s="35"/>
      <c r="E64" s="35"/>
      <c r="F64" s="35"/>
    </row>
    <row r="65" spans="1:6" ht="15.75" customHeight="1">
      <c r="A65" s="36" t="s">
        <v>108</v>
      </c>
      <c r="B65" s="30"/>
      <c r="C65" s="30"/>
      <c r="D65" s="35"/>
      <c r="E65" s="35"/>
      <c r="F65" s="35"/>
    </row>
    <row r="66" spans="1:6" ht="15.75" customHeight="1">
      <c r="A66" s="30"/>
      <c r="B66" s="30"/>
      <c r="C66" s="30"/>
      <c r="D66" s="35"/>
      <c r="E66" s="35"/>
      <c r="F66" s="35"/>
    </row>
    <row r="67" spans="1:6" ht="15.75" customHeight="1">
      <c r="A67" s="30" t="s">
        <v>45</v>
      </c>
      <c r="B67" s="30"/>
      <c r="C67" s="33"/>
      <c r="D67" s="35">
        <v>7566</v>
      </c>
      <c r="E67" s="35"/>
      <c r="F67" s="35">
        <v>7616</v>
      </c>
    </row>
    <row r="68" spans="1:6" ht="15.75" customHeight="1">
      <c r="A68" s="30" t="s">
        <v>161</v>
      </c>
      <c r="B68" s="30"/>
      <c r="C68" s="33" t="s">
        <v>206</v>
      </c>
      <c r="D68" s="35">
        <v>29724</v>
      </c>
      <c r="E68" s="35"/>
      <c r="F68" s="35">
        <v>35927</v>
      </c>
    </row>
    <row r="69" spans="1:8" ht="15.75" customHeight="1" thickBot="1">
      <c r="A69" s="32"/>
      <c r="B69" s="32"/>
      <c r="C69" s="32"/>
      <c r="D69" s="44">
        <f>SUM(D67:D68)</f>
        <v>37290</v>
      </c>
      <c r="E69" s="35"/>
      <c r="F69" s="44">
        <f>SUM(F67:F68)</f>
        <v>43543</v>
      </c>
      <c r="H69" s="2">
        <f>13011+4406</f>
        <v>17417</v>
      </c>
    </row>
    <row r="70" spans="1:6" ht="15.75" customHeight="1">
      <c r="A70" s="30"/>
      <c r="B70" s="30"/>
      <c r="C70" s="30"/>
      <c r="D70" s="35"/>
      <c r="E70" s="35"/>
      <c r="F70" s="35"/>
    </row>
    <row r="71" spans="1:6" ht="15.75" customHeight="1">
      <c r="A71" s="36" t="s">
        <v>44</v>
      </c>
      <c r="B71" s="30"/>
      <c r="C71" s="30"/>
      <c r="D71" s="35"/>
      <c r="E71" s="35"/>
      <c r="F71" s="35"/>
    </row>
    <row r="72" spans="1:6" ht="15.75" customHeight="1">
      <c r="A72" s="36"/>
      <c r="B72" s="30"/>
      <c r="C72" s="30"/>
      <c r="D72" s="35"/>
      <c r="E72" s="35"/>
      <c r="F72" s="35"/>
    </row>
    <row r="73" spans="1:6" ht="15.75" customHeight="1">
      <c r="A73" s="69" t="s">
        <v>109</v>
      </c>
      <c r="B73" s="30"/>
      <c r="C73" s="30"/>
      <c r="D73" s="35">
        <f>2482+4468+2569+8893</f>
        <v>18412</v>
      </c>
      <c r="E73" s="35"/>
      <c r="F73" s="35">
        <v>18679</v>
      </c>
    </row>
    <row r="74" spans="1:6" ht="15.75" customHeight="1">
      <c r="A74" s="30" t="s">
        <v>162</v>
      </c>
      <c r="B74" s="30"/>
      <c r="C74" s="33" t="s">
        <v>206</v>
      </c>
      <c r="D74" s="35">
        <v>9166</v>
      </c>
      <c r="E74" s="35"/>
      <c r="F74" s="35">
        <v>5529</v>
      </c>
    </row>
    <row r="75" spans="1:6" ht="15.75" customHeight="1">
      <c r="A75" s="30"/>
      <c r="B75" s="30"/>
      <c r="C75" s="30"/>
      <c r="D75" s="77">
        <f>SUM(D73:D74)</f>
        <v>27578</v>
      </c>
      <c r="E75" s="35"/>
      <c r="F75" s="77">
        <f>SUM(F73:F74)</f>
        <v>24208</v>
      </c>
    </row>
    <row r="76" spans="1:6" ht="15.75" customHeight="1">
      <c r="A76" s="30"/>
      <c r="B76" s="30"/>
      <c r="C76" s="30"/>
      <c r="D76" s="35"/>
      <c r="E76" s="35"/>
      <c r="F76" s="35"/>
    </row>
    <row r="77" spans="1:6" ht="15.75" customHeight="1">
      <c r="A77" s="30" t="s">
        <v>110</v>
      </c>
      <c r="B77" s="30"/>
      <c r="C77" s="30"/>
      <c r="D77" s="35">
        <f>D75+D69</f>
        <v>64868</v>
      </c>
      <c r="E77" s="35"/>
      <c r="F77" s="35">
        <f>F75+F69</f>
        <v>67751</v>
      </c>
    </row>
    <row r="78" spans="1:6" ht="15.75" customHeight="1">
      <c r="A78" s="30"/>
      <c r="B78" s="30"/>
      <c r="C78" s="30"/>
      <c r="D78" s="35"/>
      <c r="E78" s="35"/>
      <c r="F78" s="35"/>
    </row>
    <row r="79" spans="1:6" ht="18" customHeight="1" thickBot="1">
      <c r="A79" s="66" t="s">
        <v>111</v>
      </c>
      <c r="B79" s="32"/>
      <c r="C79" s="32"/>
      <c r="D79" s="44">
        <f>D77+D63</f>
        <v>167694</v>
      </c>
      <c r="E79" s="35"/>
      <c r="F79" s="44">
        <f>F77+F63</f>
        <v>168984</v>
      </c>
    </row>
    <row r="80" spans="1:6" ht="15.75" customHeight="1">
      <c r="A80" s="30"/>
      <c r="B80" s="30"/>
      <c r="C80" s="30"/>
      <c r="D80" s="35"/>
      <c r="E80" s="35"/>
      <c r="F80" s="35"/>
    </row>
    <row r="81" spans="1:6" ht="15.75" customHeight="1">
      <c r="A81" s="30" t="s">
        <v>112</v>
      </c>
      <c r="B81" s="30"/>
      <c r="C81" s="30"/>
      <c r="D81" s="38"/>
      <c r="E81" s="40"/>
      <c r="F81" s="38"/>
    </row>
    <row r="82" spans="1:6" ht="15.75" customHeight="1" thickBot="1">
      <c r="A82" s="30" t="s">
        <v>113</v>
      </c>
      <c r="B82" s="30"/>
      <c r="C82" s="30"/>
      <c r="D82" s="70">
        <f>D60/60490</f>
        <v>1.6629194908249298</v>
      </c>
      <c r="E82" s="40"/>
      <c r="F82" s="70">
        <f>F60/60490</f>
        <v>1.64346172921144</v>
      </c>
    </row>
    <row r="83" spans="1:6" ht="15.75" customHeight="1">
      <c r="A83" s="30"/>
      <c r="B83" s="30"/>
      <c r="C83" s="30"/>
      <c r="D83" s="38"/>
      <c r="E83" s="40"/>
      <c r="F83" s="38"/>
    </row>
    <row r="84" spans="1:6" ht="15.75" customHeight="1">
      <c r="A84" s="1" t="s">
        <v>124</v>
      </c>
      <c r="B84" s="14"/>
      <c r="C84" s="14"/>
      <c r="D84" s="41"/>
      <c r="E84" s="14"/>
      <c r="F84" s="41"/>
    </row>
    <row r="85" spans="1:6" ht="15.75" customHeight="1">
      <c r="A85" s="1" t="s">
        <v>225</v>
      </c>
      <c r="B85" s="14"/>
      <c r="C85" s="14"/>
      <c r="D85" s="14"/>
      <c r="E85" s="14"/>
      <c r="F85" s="14"/>
    </row>
    <row r="86" spans="1:6" ht="15.75" customHeight="1">
      <c r="A86" s="14"/>
      <c r="B86" s="14"/>
      <c r="C86" s="14"/>
      <c r="D86" s="14"/>
      <c r="E86" s="14"/>
      <c r="F86" s="14"/>
    </row>
    <row r="87" spans="1:6" ht="15.75" customHeight="1">
      <c r="A87" s="14"/>
      <c r="B87" s="14"/>
      <c r="C87" s="14"/>
      <c r="D87" s="14"/>
      <c r="E87" s="14"/>
      <c r="F87" s="14"/>
    </row>
    <row r="88" spans="1:6" ht="15.75" customHeight="1">
      <c r="A88" s="14"/>
      <c r="B88" s="14"/>
      <c r="C88" s="14"/>
      <c r="D88" s="14"/>
      <c r="E88" s="14"/>
      <c r="F88" s="14"/>
    </row>
    <row r="89" spans="1:6" ht="15.75" customHeight="1">
      <c r="A89" s="14"/>
      <c r="B89" s="14"/>
      <c r="C89" s="14"/>
      <c r="D89" s="14"/>
      <c r="E89" s="14"/>
      <c r="F89" s="14"/>
    </row>
    <row r="90" spans="1:6" ht="15.75" customHeight="1">
      <c r="A90" s="14"/>
      <c r="B90" s="14"/>
      <c r="C90" s="14"/>
      <c r="D90" s="14"/>
      <c r="E90" s="14"/>
      <c r="F90" s="14"/>
    </row>
    <row r="91" spans="1:6" ht="15.75" customHeight="1">
      <c r="A91" s="14"/>
      <c r="B91" s="14"/>
      <c r="C91" s="14"/>
      <c r="D91" s="14"/>
      <c r="E91" s="14"/>
      <c r="F91" s="14"/>
    </row>
    <row r="92" spans="1:6" ht="15.75" customHeight="1">
      <c r="A92" s="14"/>
      <c r="B92" s="14"/>
      <c r="C92" s="14"/>
      <c r="D92" s="14"/>
      <c r="E92" s="14"/>
      <c r="F92" s="14"/>
    </row>
    <row r="93" spans="1:6" ht="15.75" customHeight="1">
      <c r="A93" s="14"/>
      <c r="B93" s="14"/>
      <c r="C93" s="14"/>
      <c r="D93" s="14"/>
      <c r="E93" s="14"/>
      <c r="F93" s="14"/>
    </row>
    <row r="94" spans="1:6" ht="15.75" customHeight="1">
      <c r="A94" s="14"/>
      <c r="B94" s="14"/>
      <c r="C94" s="14"/>
      <c r="D94" s="14"/>
      <c r="E94" s="14"/>
      <c r="F94" s="14"/>
    </row>
    <row r="95" spans="1:6" ht="15.75" customHeight="1">
      <c r="A95" s="14"/>
      <c r="B95" s="14"/>
      <c r="C95" s="14"/>
      <c r="D95" s="14"/>
      <c r="E95" s="14"/>
      <c r="F95" s="14"/>
    </row>
    <row r="96" spans="1:6" ht="15.75" customHeight="1">
      <c r="A96" s="14"/>
      <c r="B96" s="14"/>
      <c r="C96" s="14"/>
      <c r="D96" s="14"/>
      <c r="E96" s="14"/>
      <c r="F96" s="14"/>
    </row>
    <row r="97" spans="1:6" ht="15.75" customHeight="1">
      <c r="A97" s="14"/>
      <c r="B97" s="14"/>
      <c r="C97" s="14"/>
      <c r="D97" s="14"/>
      <c r="E97" s="14"/>
      <c r="F97" s="14"/>
    </row>
    <row r="98" spans="1:6" ht="15.75" customHeight="1">
      <c r="A98" s="14"/>
      <c r="B98" s="14"/>
      <c r="C98" s="14"/>
      <c r="D98" s="14"/>
      <c r="E98" s="14"/>
      <c r="F98" s="14"/>
    </row>
    <row r="99" spans="1:6" ht="15.75" customHeight="1">
      <c r="A99" s="14"/>
      <c r="B99" s="14"/>
      <c r="C99" s="14"/>
      <c r="D99" s="14"/>
      <c r="E99" s="14"/>
      <c r="F99" s="14"/>
    </row>
    <row r="100" spans="1:6" ht="15.75" customHeight="1">
      <c r="A100" s="14"/>
      <c r="B100" s="14"/>
      <c r="C100" s="14"/>
      <c r="D100" s="14"/>
      <c r="E100" s="14"/>
      <c r="F100" s="14"/>
    </row>
  </sheetData>
  <sheetProtection/>
  <printOptions/>
  <pageMargins left="0.75" right="0" top="1" bottom="0.5" header="0" footer="0"/>
  <pageSetup firstPageNumber="2" useFirstPageNumber="1" horizontalDpi="600" verticalDpi="600" orientation="portrait" paperSize="9" r:id="rId1"/>
  <headerFooter alignWithMargins="0">
    <oddFooter>&amp;C&amp;"Times New Roman,Regular"&amp;12&amp;P</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Normal="75" zoomScaleSheetLayoutView="100" zoomScalePageLayoutView="0" workbookViewId="0" topLeftCell="C50">
      <selection activeCell="F38" sqref="F38"/>
    </sheetView>
  </sheetViews>
  <sheetFormatPr defaultColWidth="9.140625" defaultRowHeight="12.75"/>
  <cols>
    <col min="1" max="1" width="2.8515625" style="2" customWidth="1"/>
    <col min="2" max="2" width="3.8515625" style="2" customWidth="1"/>
    <col min="3" max="3" width="9.8515625" style="2" customWidth="1"/>
    <col min="4" max="4" width="46.00390625" style="2" customWidth="1"/>
    <col min="5" max="5" width="9.00390625" style="2" customWidth="1"/>
    <col min="6" max="6" width="15.00390625" style="28" customWidth="1"/>
    <col min="7" max="7" width="3.8515625" style="28" customWidth="1"/>
    <col min="8" max="8" width="17.0039062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2:7" ht="18.75" customHeight="1">
      <c r="B1" s="52" t="s">
        <v>46</v>
      </c>
      <c r="C1" s="59"/>
      <c r="D1" s="59"/>
      <c r="E1" s="59"/>
      <c r="F1" s="59"/>
      <c r="G1" s="59"/>
    </row>
    <row r="2" spans="2:7" ht="15.75" customHeight="1">
      <c r="B2" s="72" t="s">
        <v>40</v>
      </c>
      <c r="F2" s="2"/>
      <c r="G2" s="2"/>
    </row>
    <row r="3" spans="2:7" ht="15.75" customHeight="1">
      <c r="B3" s="72"/>
      <c r="F3" s="2"/>
      <c r="G3" s="2"/>
    </row>
    <row r="4" spans="2:7" ht="15.75" customHeight="1">
      <c r="B4" s="51" t="s">
        <v>115</v>
      </c>
      <c r="F4" s="2"/>
      <c r="G4" s="2"/>
    </row>
    <row r="5" spans="2:3" ht="15.75" customHeight="1">
      <c r="B5" s="18"/>
      <c r="C5" s="18"/>
    </row>
    <row r="6" spans="1:3" ht="15.75" customHeight="1">
      <c r="A6" s="2" t="s">
        <v>125</v>
      </c>
      <c r="B6" s="51" t="s">
        <v>243</v>
      </c>
      <c r="C6" s="18"/>
    </row>
    <row r="7" spans="2:9" ht="15.75" customHeight="1">
      <c r="B7" s="97"/>
      <c r="C7" s="14"/>
      <c r="D7" s="14"/>
      <c r="E7" s="14"/>
      <c r="F7" s="31"/>
      <c r="G7" s="33"/>
      <c r="I7" s="33"/>
    </row>
    <row r="8" spans="2:9" ht="15.75">
      <c r="B8" s="14"/>
      <c r="C8" s="14"/>
      <c r="D8" s="14"/>
      <c r="E8" s="14"/>
      <c r="F8" s="31" t="s">
        <v>244</v>
      </c>
      <c r="G8" s="33"/>
      <c r="H8" s="31" t="s">
        <v>244</v>
      </c>
      <c r="I8" s="33"/>
    </row>
    <row r="9" spans="2:9" ht="15.75">
      <c r="B9" s="14"/>
      <c r="C9" s="14"/>
      <c r="D9" s="14"/>
      <c r="E9" s="14"/>
      <c r="F9" s="68" t="s">
        <v>241</v>
      </c>
      <c r="G9" s="31"/>
      <c r="H9" s="68" t="s">
        <v>242</v>
      </c>
      <c r="I9" s="33"/>
    </row>
    <row r="10" spans="2:13" ht="15.75" customHeight="1">
      <c r="B10" s="14"/>
      <c r="C10" s="14"/>
      <c r="D10" s="14"/>
      <c r="E10" s="60" t="s">
        <v>118</v>
      </c>
      <c r="F10" s="31" t="s">
        <v>15</v>
      </c>
      <c r="G10" s="31"/>
      <c r="H10" s="31" t="s">
        <v>15</v>
      </c>
      <c r="I10" s="33"/>
      <c r="K10" s="2" t="s">
        <v>47</v>
      </c>
      <c r="M10" s="2">
        <f>479660</f>
        <v>479660</v>
      </c>
    </row>
    <row r="11" spans="2:13" ht="12.75" customHeight="1">
      <c r="B11" s="42"/>
      <c r="C11" s="42"/>
      <c r="D11" s="42"/>
      <c r="E11" s="42"/>
      <c r="F11" s="29"/>
      <c r="G11" s="29"/>
      <c r="H11" s="29"/>
      <c r="I11" s="29"/>
      <c r="K11" s="2" t="s">
        <v>48</v>
      </c>
      <c r="M11" s="2">
        <v>151831</v>
      </c>
    </row>
    <row r="12" spans="2:13" ht="15.75" customHeight="1">
      <c r="B12" s="14" t="s">
        <v>245</v>
      </c>
      <c r="C12" s="14"/>
      <c r="D12" s="14"/>
      <c r="E12" s="14"/>
      <c r="F12" s="35">
        <f>pl!H28</f>
        <v>1515</v>
      </c>
      <c r="G12" s="40"/>
      <c r="H12" s="35">
        <v>182</v>
      </c>
      <c r="I12" s="40"/>
      <c r="K12" s="2" t="s">
        <v>49</v>
      </c>
      <c r="M12" s="2">
        <v>177529</v>
      </c>
    </row>
    <row r="13" spans="2:13" ht="9.75" customHeight="1">
      <c r="B13" s="14"/>
      <c r="C13" s="14"/>
      <c r="D13" s="14"/>
      <c r="E13" s="14"/>
      <c r="F13" s="35"/>
      <c r="G13" s="40"/>
      <c r="H13" s="35"/>
      <c r="I13" s="40"/>
      <c r="K13" s="2" t="s">
        <v>50</v>
      </c>
      <c r="M13" s="2">
        <v>-501781</v>
      </c>
    </row>
    <row r="14" spans="2:13" ht="15.75" customHeight="1">
      <c r="B14" s="14" t="s">
        <v>51</v>
      </c>
      <c r="C14" s="14"/>
      <c r="D14" s="14"/>
      <c r="E14" s="14"/>
      <c r="F14" s="35"/>
      <c r="G14" s="40"/>
      <c r="H14" s="35"/>
      <c r="I14" s="40"/>
      <c r="K14" s="2" t="s">
        <v>52</v>
      </c>
      <c r="M14" s="2">
        <v>785793</v>
      </c>
    </row>
    <row r="15" spans="2:13" ht="15.75" customHeight="1">
      <c r="B15" s="14"/>
      <c r="C15" s="53" t="s">
        <v>53</v>
      </c>
      <c r="D15" s="14"/>
      <c r="E15" s="14"/>
      <c r="F15" s="35">
        <f>33+193+166</f>
        <v>392</v>
      </c>
      <c r="G15" s="40"/>
      <c r="H15" s="56">
        <v>406</v>
      </c>
      <c r="I15" s="40"/>
      <c r="K15" s="2" t="s">
        <v>54</v>
      </c>
      <c r="M15" s="2">
        <v>-1969787</v>
      </c>
    </row>
    <row r="16" spans="2:9" ht="15.75" customHeight="1">
      <c r="B16" s="14"/>
      <c r="C16" s="53" t="s">
        <v>16</v>
      </c>
      <c r="D16" s="14"/>
      <c r="E16" s="14"/>
      <c r="F16" s="35">
        <v>135</v>
      </c>
      <c r="G16" s="40"/>
      <c r="H16" s="56">
        <v>540</v>
      </c>
      <c r="I16" s="40"/>
    </row>
    <row r="17" spans="2:14" ht="15.75" customHeight="1">
      <c r="B17" s="14"/>
      <c r="C17" s="53" t="s">
        <v>17</v>
      </c>
      <c r="D17" s="14"/>
      <c r="E17" s="14"/>
      <c r="F17" s="35">
        <v>-161</v>
      </c>
      <c r="G17" s="40"/>
      <c r="H17" s="56">
        <v>-539</v>
      </c>
      <c r="I17" s="40"/>
      <c r="M17" s="2" t="s">
        <v>55</v>
      </c>
      <c r="N17" s="2" t="s">
        <v>76</v>
      </c>
    </row>
    <row r="18" spans="2:14" ht="15.75" customHeight="1">
      <c r="B18" s="14"/>
      <c r="C18" s="53"/>
      <c r="D18" s="14"/>
      <c r="E18" s="14"/>
      <c r="F18" s="37"/>
      <c r="G18" s="40"/>
      <c r="H18" s="54"/>
      <c r="I18" s="40"/>
      <c r="K18" s="2" t="s">
        <v>56</v>
      </c>
      <c r="M18" s="2">
        <f>9276724</f>
        <v>9276724</v>
      </c>
      <c r="N18" s="2">
        <v>10062517</v>
      </c>
    </row>
    <row r="19" spans="2:14" ht="15.75" customHeight="1" hidden="1">
      <c r="B19" s="14"/>
      <c r="C19" s="14"/>
      <c r="D19" s="14"/>
      <c r="E19" s="14"/>
      <c r="F19" s="35"/>
      <c r="G19" s="40"/>
      <c r="H19" s="35"/>
      <c r="I19" s="40"/>
      <c r="K19" s="2" t="s">
        <v>57</v>
      </c>
      <c r="M19" s="2">
        <v>-501781</v>
      </c>
      <c r="N19" s="2">
        <v>-501781</v>
      </c>
    </row>
    <row r="20" spans="2:14" ht="15.75" customHeight="1">
      <c r="B20" s="14" t="s">
        <v>257</v>
      </c>
      <c r="C20" s="14"/>
      <c r="D20" s="14"/>
      <c r="E20" s="14"/>
      <c r="F20" s="35">
        <f>SUM(F12:F18)</f>
        <v>1881</v>
      </c>
      <c r="G20" s="40"/>
      <c r="H20" s="35">
        <f>SUM(H12:H18)</f>
        <v>589</v>
      </c>
      <c r="I20" s="40"/>
      <c r="M20" s="1">
        <f>SUM(M18:M19)</f>
        <v>8774943</v>
      </c>
      <c r="N20" s="1">
        <f>SUM(N18:N19)</f>
        <v>9560736</v>
      </c>
    </row>
    <row r="21" spans="2:14" ht="12.75" customHeight="1">
      <c r="B21" s="14"/>
      <c r="C21" s="14"/>
      <c r="D21" s="14"/>
      <c r="E21" s="14"/>
      <c r="F21" s="35"/>
      <c r="G21" s="40"/>
      <c r="H21" s="35"/>
      <c r="I21" s="40"/>
      <c r="K21" s="2" t="s">
        <v>58</v>
      </c>
      <c r="M21" s="2">
        <v>1969787</v>
      </c>
      <c r="N21" s="2">
        <v>1969787</v>
      </c>
    </row>
    <row r="22" spans="2:14" ht="15.75" customHeight="1">
      <c r="B22" s="14" t="s">
        <v>18</v>
      </c>
      <c r="C22" s="14"/>
      <c r="D22" s="14"/>
      <c r="E22" s="14"/>
      <c r="F22" s="35"/>
      <c r="G22" s="40"/>
      <c r="H22" s="35"/>
      <c r="I22" s="40"/>
      <c r="M22" s="2">
        <f>M20-M21</f>
        <v>6805156</v>
      </c>
      <c r="N22" s="2">
        <f>N20-N21</f>
        <v>7590949</v>
      </c>
    </row>
    <row r="23" spans="2:9" ht="9.75" customHeight="1">
      <c r="B23" s="14"/>
      <c r="C23" s="14"/>
      <c r="D23" s="14"/>
      <c r="E23" s="14"/>
      <c r="F23" s="35"/>
      <c r="G23" s="40"/>
      <c r="H23" s="35"/>
      <c r="I23" s="40"/>
    </row>
    <row r="24" spans="2:15" ht="15.75" customHeight="1">
      <c r="B24" s="14"/>
      <c r="C24" s="53" t="s">
        <v>32</v>
      </c>
      <c r="D24" s="14"/>
      <c r="E24" s="14"/>
      <c r="F24" s="35">
        <f>-1921+1439-1939-54+202+2133</f>
        <v>-140</v>
      </c>
      <c r="G24" s="40"/>
      <c r="H24" s="56">
        <v>-861</v>
      </c>
      <c r="I24" s="40"/>
      <c r="K24" s="2" t="s">
        <v>59</v>
      </c>
      <c r="M24" s="2">
        <f>M22-N22</f>
        <v>-785793</v>
      </c>
      <c r="O24" s="2">
        <f>2515440-2614470+505965-31831-342777-506042+3181629</f>
        <v>2707914</v>
      </c>
    </row>
    <row r="25" spans="2:15" ht="15.75" customHeight="1">
      <c r="B25" s="14"/>
      <c r="C25" s="53" t="s">
        <v>33</v>
      </c>
      <c r="D25" s="14"/>
      <c r="E25" s="14"/>
      <c r="F25" s="3">
        <f>-702-371-19+884</f>
        <v>-208</v>
      </c>
      <c r="G25" s="40"/>
      <c r="H25" s="56">
        <v>-1009</v>
      </c>
      <c r="I25" s="40"/>
      <c r="O25" s="2">
        <f>35266-1635500-2592195-219807+1273687+1416734</f>
        <v>-1721815</v>
      </c>
    </row>
    <row r="26" spans="2:9" ht="9.75" customHeight="1">
      <c r="B26" s="14"/>
      <c r="C26" s="14"/>
      <c r="D26" s="14"/>
      <c r="E26" s="14"/>
      <c r="F26" s="37"/>
      <c r="G26" s="40"/>
      <c r="H26" s="37"/>
      <c r="I26" s="40"/>
    </row>
    <row r="27" spans="2:9" ht="15.75" customHeight="1" hidden="1">
      <c r="B27" s="14"/>
      <c r="C27" s="14"/>
      <c r="D27" s="14"/>
      <c r="E27" s="14"/>
      <c r="F27" s="35"/>
      <c r="G27" s="40"/>
      <c r="H27" s="35"/>
      <c r="I27" s="40"/>
    </row>
    <row r="28" spans="2:9" ht="15.75" customHeight="1" hidden="1">
      <c r="B28" s="14"/>
      <c r="C28" s="14"/>
      <c r="D28" s="14"/>
      <c r="E28" s="14"/>
      <c r="F28" s="35"/>
      <c r="G28" s="40"/>
      <c r="H28" s="35"/>
      <c r="I28" s="40"/>
    </row>
    <row r="29" spans="2:15" ht="15.75" customHeight="1">
      <c r="B29" s="14"/>
      <c r="C29" s="14" t="s">
        <v>258</v>
      </c>
      <c r="D29" s="14"/>
      <c r="E29" s="14"/>
      <c r="F29" s="35">
        <f>SUM(F20:F26)</f>
        <v>1533</v>
      </c>
      <c r="G29" s="40"/>
      <c r="H29" s="35">
        <f>SUM(H20:H26)</f>
        <v>-1281</v>
      </c>
      <c r="I29" s="40"/>
      <c r="O29" s="2">
        <f>SUM(O24:O25)</f>
        <v>986099</v>
      </c>
    </row>
    <row r="30" spans="2:9" ht="8.25" customHeight="1">
      <c r="B30" s="14"/>
      <c r="C30" s="14"/>
      <c r="D30" s="14"/>
      <c r="E30" s="14"/>
      <c r="F30" s="35"/>
      <c r="G30" s="40"/>
      <c r="H30" s="35"/>
      <c r="I30" s="40"/>
    </row>
    <row r="31" spans="2:9" ht="15.75" customHeight="1">
      <c r="B31" s="14"/>
      <c r="C31" s="14" t="s">
        <v>228</v>
      </c>
      <c r="D31" s="14"/>
      <c r="E31" s="14"/>
      <c r="F31" s="35">
        <v>28</v>
      </c>
      <c r="G31" s="40"/>
      <c r="H31" s="56">
        <v>211</v>
      </c>
      <c r="I31" s="40"/>
    </row>
    <row r="32" spans="2:9" ht="15.75" customHeight="1">
      <c r="B32" s="14"/>
      <c r="C32" s="14" t="s">
        <v>60</v>
      </c>
      <c r="D32" s="14"/>
      <c r="E32" s="14"/>
      <c r="F32" s="35">
        <v>-135</v>
      </c>
      <c r="G32" s="40"/>
      <c r="H32" s="56">
        <v>-540</v>
      </c>
      <c r="I32" s="40"/>
    </row>
    <row r="33" spans="2:9" ht="7.5" customHeight="1">
      <c r="B33" s="14"/>
      <c r="C33" s="14"/>
      <c r="D33" s="14"/>
      <c r="E33" s="14"/>
      <c r="F33" s="37"/>
      <c r="G33" s="40"/>
      <c r="H33" s="37"/>
      <c r="I33" s="40"/>
    </row>
    <row r="34" spans="2:9" ht="15.75" customHeight="1" thickBot="1">
      <c r="B34" s="14" t="s">
        <v>259</v>
      </c>
      <c r="C34" s="14"/>
      <c r="D34" s="14"/>
      <c r="E34" s="14"/>
      <c r="F34" s="55">
        <f>SUM(F29:F33)</f>
        <v>1426</v>
      </c>
      <c r="G34" s="40"/>
      <c r="H34" s="55">
        <f>SUM(H29:H33)</f>
        <v>-1610</v>
      </c>
      <c r="I34" s="40"/>
    </row>
    <row r="35" spans="2:9" ht="12.75" customHeight="1">
      <c r="B35" s="14"/>
      <c r="C35" s="14"/>
      <c r="F35" s="35"/>
      <c r="G35" s="40"/>
      <c r="H35" s="35"/>
      <c r="I35" s="40"/>
    </row>
    <row r="36" spans="2:9" ht="15.75" customHeight="1">
      <c r="B36" s="14" t="s">
        <v>61</v>
      </c>
      <c r="C36" s="14"/>
      <c r="D36" s="14"/>
      <c r="E36" s="14"/>
      <c r="F36" s="35"/>
      <c r="G36" s="40"/>
      <c r="H36" s="35"/>
      <c r="I36" s="40"/>
    </row>
    <row r="37" spans="2:9" ht="9" customHeight="1">
      <c r="B37" s="14"/>
      <c r="C37" s="14"/>
      <c r="D37" s="14"/>
      <c r="E37" s="14"/>
      <c r="F37" s="35"/>
      <c r="G37" s="40"/>
      <c r="H37" s="35"/>
      <c r="I37" s="40"/>
    </row>
    <row r="38" spans="2:9" ht="15.75" customHeight="1">
      <c r="B38" s="14"/>
      <c r="C38" s="14" t="s">
        <v>62</v>
      </c>
      <c r="D38" s="14"/>
      <c r="E38" s="14"/>
      <c r="F38" s="35">
        <v>-2</v>
      </c>
      <c r="G38" s="40"/>
      <c r="H38" s="56">
        <f>-82</f>
        <v>-82</v>
      </c>
      <c r="I38" s="40"/>
    </row>
    <row r="39" spans="2:9" ht="15.75" customHeight="1">
      <c r="B39" s="14"/>
      <c r="C39" s="14" t="s">
        <v>267</v>
      </c>
      <c r="D39" s="14"/>
      <c r="E39" s="14"/>
      <c r="F39" s="35">
        <v>-2137</v>
      </c>
      <c r="G39" s="40"/>
      <c r="H39" s="56">
        <v>-237</v>
      </c>
      <c r="I39" s="40"/>
    </row>
    <row r="40" spans="2:9" ht="15.75" customHeight="1">
      <c r="B40" s="14"/>
      <c r="C40" s="14" t="s">
        <v>268</v>
      </c>
      <c r="D40" s="14"/>
      <c r="E40" s="14"/>
      <c r="F40" s="35">
        <v>-498</v>
      </c>
      <c r="G40" s="40"/>
      <c r="H40" s="56">
        <f>-2830-794</f>
        <v>-3624</v>
      </c>
      <c r="I40" s="40"/>
    </row>
    <row r="41" spans="2:9" ht="15.75" customHeight="1">
      <c r="B41" s="14"/>
      <c r="C41" s="14" t="s">
        <v>63</v>
      </c>
      <c r="D41" s="14"/>
      <c r="E41" s="14"/>
      <c r="F41" s="35">
        <v>0</v>
      </c>
      <c r="G41" s="40"/>
      <c r="H41" s="57">
        <v>1</v>
      </c>
      <c r="I41" s="40"/>
    </row>
    <row r="42" spans="2:9" ht="15.75" customHeight="1">
      <c r="B42" s="14"/>
      <c r="C42" s="14" t="s">
        <v>223</v>
      </c>
      <c r="D42" s="14"/>
      <c r="E42" s="60"/>
      <c r="F42" s="35">
        <v>0</v>
      </c>
      <c r="G42" s="40"/>
      <c r="H42" s="57">
        <v>9</v>
      </c>
      <c r="I42" s="40"/>
    </row>
    <row r="43" spans="2:9" ht="15.75" customHeight="1">
      <c r="B43" s="14"/>
      <c r="C43" s="14" t="s">
        <v>19</v>
      </c>
      <c r="D43" s="14"/>
      <c r="E43" s="14"/>
      <c r="F43" s="35">
        <v>161</v>
      </c>
      <c r="G43" s="40"/>
      <c r="H43" s="56">
        <v>539</v>
      </c>
      <c r="I43" s="40"/>
    </row>
    <row r="44" spans="2:9" ht="15.75" customHeight="1" thickBot="1">
      <c r="B44" s="14" t="s">
        <v>214</v>
      </c>
      <c r="C44" s="14"/>
      <c r="D44" s="14"/>
      <c r="E44" s="14"/>
      <c r="F44" s="44">
        <f>SUM(F38:F43)</f>
        <v>-2476</v>
      </c>
      <c r="G44" s="40"/>
      <c r="H44" s="44">
        <f>SUM(H38:H43)</f>
        <v>-3394</v>
      </c>
      <c r="I44" s="40"/>
    </row>
    <row r="45" spans="2:9" ht="12.75" customHeight="1">
      <c r="B45" s="14"/>
      <c r="C45" s="14"/>
      <c r="D45" s="14"/>
      <c r="E45" s="14"/>
      <c r="F45" s="35"/>
      <c r="G45" s="40"/>
      <c r="H45" s="35"/>
      <c r="I45" s="40"/>
    </row>
    <row r="46" spans="2:9" ht="15.75" customHeight="1">
      <c r="B46" s="14" t="s">
        <v>64</v>
      </c>
      <c r="C46" s="14"/>
      <c r="D46" s="14"/>
      <c r="E46" s="14"/>
      <c r="F46" s="35"/>
      <c r="G46" s="40"/>
      <c r="H46" s="35"/>
      <c r="I46" s="40"/>
    </row>
    <row r="47" spans="2:9" ht="9" customHeight="1">
      <c r="B47" s="14"/>
      <c r="C47" s="14"/>
      <c r="D47" s="14"/>
      <c r="E47" s="14"/>
      <c r="F47" s="35"/>
      <c r="G47" s="40"/>
      <c r="H47" s="35"/>
      <c r="I47" s="40"/>
    </row>
    <row r="48" spans="2:9" ht="15.75" customHeight="1">
      <c r="B48" s="14"/>
      <c r="C48" s="14" t="s">
        <v>226</v>
      </c>
      <c r="D48" s="14"/>
      <c r="E48" s="14"/>
      <c r="F48" s="35">
        <v>-2028</v>
      </c>
      <c r="G48" s="40"/>
      <c r="H48" s="35">
        <v>4105</v>
      </c>
      <c r="I48" s="40"/>
    </row>
    <row r="49" spans="2:9" ht="15.75" customHeight="1" thickBot="1">
      <c r="B49" s="14" t="s">
        <v>227</v>
      </c>
      <c r="C49" s="14"/>
      <c r="D49" s="14"/>
      <c r="E49" s="14"/>
      <c r="F49" s="44">
        <f>SUM(F48:F48)</f>
        <v>-2028</v>
      </c>
      <c r="G49" s="40"/>
      <c r="H49" s="44">
        <f>SUM(H48:H48)</f>
        <v>4105</v>
      </c>
      <c r="I49" s="40"/>
    </row>
    <row r="50" spans="2:9" ht="12.75" customHeight="1">
      <c r="B50" s="14"/>
      <c r="C50" s="14"/>
      <c r="D50" s="14"/>
      <c r="E50" s="14"/>
      <c r="F50" s="35"/>
      <c r="G50" s="40"/>
      <c r="H50" s="35"/>
      <c r="I50" s="40"/>
    </row>
    <row r="51" spans="2:9" ht="15.75" customHeight="1">
      <c r="B51" s="14" t="s">
        <v>65</v>
      </c>
      <c r="C51" s="14"/>
      <c r="D51" s="14"/>
      <c r="E51" s="14"/>
      <c r="F51" s="35">
        <f>F34+F44+F49</f>
        <v>-3078</v>
      </c>
      <c r="G51" s="40"/>
      <c r="H51" s="35">
        <f>H34+H44+H49</f>
        <v>-899</v>
      </c>
      <c r="I51" s="40"/>
    </row>
    <row r="52" spans="2:9" ht="12.75" customHeight="1">
      <c r="B52" s="14"/>
      <c r="C52" s="14"/>
      <c r="D52" s="14"/>
      <c r="E52" s="14"/>
      <c r="F52" s="35"/>
      <c r="G52" s="40"/>
      <c r="H52" s="35"/>
      <c r="I52" s="40"/>
    </row>
    <row r="53" spans="2:9" ht="15.75" customHeight="1">
      <c r="B53" s="14" t="s">
        <v>83</v>
      </c>
      <c r="C53" s="14"/>
      <c r="D53" s="14"/>
      <c r="E53" s="14"/>
      <c r="F53" s="35">
        <v>5691</v>
      </c>
      <c r="G53" s="40"/>
      <c r="H53" s="56">
        <v>4427</v>
      </c>
      <c r="I53" s="40"/>
    </row>
    <row r="54" spans="2:9" ht="12.75" customHeight="1">
      <c r="B54" s="14"/>
      <c r="C54" s="14"/>
      <c r="D54" s="14"/>
      <c r="E54" s="14"/>
      <c r="F54" s="37"/>
      <c r="G54" s="40"/>
      <c r="H54" s="37"/>
      <c r="I54" s="40"/>
    </row>
    <row r="55" spans="2:11" ht="15.75" customHeight="1" thickBot="1">
      <c r="B55" s="14" t="s">
        <v>218</v>
      </c>
      <c r="C55" s="14"/>
      <c r="D55" s="14"/>
      <c r="E55" s="14"/>
      <c r="F55" s="48">
        <f>SUM(F51:F54)</f>
        <v>2613</v>
      </c>
      <c r="G55" s="40"/>
      <c r="H55" s="48">
        <f>SUM(H51:H54)</f>
        <v>3528</v>
      </c>
      <c r="I55" s="40"/>
      <c r="J55" s="4"/>
      <c r="K55" s="4"/>
    </row>
    <row r="56" spans="2:9" ht="12.75" customHeight="1" thickTop="1">
      <c r="B56" s="14"/>
      <c r="C56" s="14"/>
      <c r="D56" s="14"/>
      <c r="E56" s="14"/>
      <c r="F56" s="58"/>
      <c r="G56" s="30"/>
      <c r="H56" s="58"/>
      <c r="I56" s="30"/>
    </row>
    <row r="57" spans="2:7" ht="15.75" customHeight="1">
      <c r="B57" s="43" t="s">
        <v>77</v>
      </c>
      <c r="D57" s="14"/>
      <c r="E57" s="14"/>
      <c r="F57" s="14"/>
      <c r="G57" s="14"/>
    </row>
    <row r="58" spans="2:7" ht="15.75" customHeight="1">
      <c r="B58" s="43" t="s">
        <v>224</v>
      </c>
      <c r="D58" s="14"/>
      <c r="E58" s="14"/>
      <c r="F58" s="41"/>
      <c r="G58" s="14"/>
    </row>
    <row r="61" spans="6:8" ht="15.75">
      <c r="F61" s="34">
        <v>2009</v>
      </c>
      <c r="H61" s="46">
        <v>2008</v>
      </c>
    </row>
    <row r="62" spans="4:15" ht="15.75">
      <c r="D62" s="2" t="s">
        <v>84</v>
      </c>
      <c r="F62" s="100">
        <f>'bs'!D27</f>
        <v>955</v>
      </c>
      <c r="H62" s="3">
        <v>4420</v>
      </c>
      <c r="O62" s="3">
        <f>F62-H62</f>
        <v>-3465</v>
      </c>
    </row>
    <row r="63" spans="4:15" ht="15.75">
      <c r="D63" s="2" t="s">
        <v>203</v>
      </c>
      <c r="F63" s="100">
        <v>-191</v>
      </c>
      <c r="H63" s="3">
        <v>-729</v>
      </c>
      <c r="O63" s="3">
        <f>F63-H63</f>
        <v>538</v>
      </c>
    </row>
    <row r="64" spans="4:15" ht="15.75">
      <c r="D64" s="2" t="s">
        <v>85</v>
      </c>
      <c r="F64" s="100">
        <f>'bs'!D26</f>
        <v>1849</v>
      </c>
      <c r="H64" s="3">
        <v>2000</v>
      </c>
      <c r="O64" s="3">
        <f>F64-H64</f>
        <v>-151</v>
      </c>
    </row>
    <row r="65" spans="6:15" ht="15.75">
      <c r="F65" s="81">
        <f>SUM(F62:F64)</f>
        <v>2613</v>
      </c>
      <c r="H65" s="81">
        <f>SUM(H62:H64)</f>
        <v>5691</v>
      </c>
      <c r="O65" s="81">
        <f>SUM(O62:O64)</f>
        <v>-3078</v>
      </c>
    </row>
  </sheetData>
  <sheetProtection/>
  <printOptions/>
  <pageMargins left="0.75" right="0" top="0.75" bottom="0" header="0" footer="0"/>
  <pageSetup firstPageNumber="4" useFirstPageNumber="1" horizontalDpi="600" verticalDpi="600" orientation="portrait" paperSize="9" scale="85" r:id="rId1"/>
  <headerFooter alignWithMargins="0">
    <oddFooter>&amp;C&amp;"Times New Roman,Regular"&amp;12 4</oddFooter>
  </headerFooter>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C5">
      <selection activeCell="J11" sqref="J11"/>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59" customFormat="1" ht="18.75" customHeight="1">
      <c r="A1" s="45" t="s">
        <v>46</v>
      </c>
      <c r="B1" s="45"/>
      <c r="C1" s="45"/>
      <c r="D1" s="45"/>
      <c r="E1" s="45"/>
      <c r="F1" s="45"/>
    </row>
    <row r="2" spans="1:6" ht="15.75" customHeight="1">
      <c r="A2" s="49" t="s">
        <v>40</v>
      </c>
      <c r="B2" s="49"/>
      <c r="F2" s="18"/>
    </row>
    <row r="3" spans="1:6" ht="15.75" customHeight="1">
      <c r="A3" s="49"/>
      <c r="B3" s="49"/>
      <c r="F3" s="18"/>
    </row>
    <row r="4" spans="1:6" ht="15.75" customHeight="1">
      <c r="A4" s="23" t="s">
        <v>79</v>
      </c>
      <c r="B4" s="23" t="s">
        <v>80</v>
      </c>
      <c r="F4" s="18"/>
    </row>
    <row r="5" ht="15.75" customHeight="1">
      <c r="B5" s="23" t="s">
        <v>265</v>
      </c>
    </row>
    <row r="6" ht="15.75" customHeight="1">
      <c r="B6" s="23"/>
    </row>
    <row r="7" spans="3:9" ht="15.75" customHeight="1">
      <c r="C7" s="107" t="s">
        <v>21</v>
      </c>
      <c r="D7" s="107"/>
      <c r="E7" s="107"/>
      <c r="G7" s="107" t="s">
        <v>22</v>
      </c>
      <c r="H7" s="107"/>
      <c r="I7" s="107"/>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241</v>
      </c>
      <c r="D11" s="13"/>
      <c r="E11" s="104" t="s">
        <v>242</v>
      </c>
      <c r="F11" s="13"/>
      <c r="G11" s="13" t="s">
        <v>241</v>
      </c>
      <c r="H11" s="13"/>
      <c r="I11" s="104" t="s">
        <v>242</v>
      </c>
    </row>
    <row r="12" spans="3:9" ht="15.75" customHeight="1">
      <c r="C12" s="12" t="s">
        <v>2</v>
      </c>
      <c r="D12" s="12"/>
      <c r="E12" s="12" t="s">
        <v>2</v>
      </c>
      <c r="F12" s="49"/>
      <c r="G12" s="12" t="s">
        <v>2</v>
      </c>
      <c r="I12" s="12" t="s">
        <v>2</v>
      </c>
    </row>
    <row r="13" ht="15.75" customHeight="1"/>
    <row r="14" spans="1:9" ht="15.75" customHeight="1">
      <c r="A14" s="2" t="s">
        <v>8</v>
      </c>
      <c r="C14" s="6">
        <f>pl!D16</f>
        <v>4876</v>
      </c>
      <c r="D14" s="6"/>
      <c r="E14" s="6">
        <f>pl!F16</f>
        <v>6795</v>
      </c>
      <c r="F14" s="6"/>
      <c r="G14" s="6">
        <f>pl!H16</f>
        <v>6720</v>
      </c>
      <c r="H14" s="7"/>
      <c r="I14" s="6">
        <f>pl!J16</f>
        <v>8760</v>
      </c>
    </row>
    <row r="15" spans="3:9" ht="15.75" customHeight="1">
      <c r="C15" s="3"/>
      <c r="D15" s="3"/>
      <c r="E15" s="3"/>
      <c r="F15" s="3"/>
      <c r="G15" s="3"/>
      <c r="H15" s="3"/>
      <c r="I15" s="3"/>
    </row>
    <row r="16" spans="1:9" ht="15.75" customHeight="1">
      <c r="A16" s="2" t="s">
        <v>245</v>
      </c>
      <c r="C16" s="8">
        <f>pl!D28</f>
        <v>1661</v>
      </c>
      <c r="D16" s="8"/>
      <c r="E16" s="8">
        <f>pl!F28</f>
        <v>779</v>
      </c>
      <c r="F16" s="8"/>
      <c r="G16" s="8">
        <f>pl!H28</f>
        <v>1515</v>
      </c>
      <c r="H16" s="3"/>
      <c r="I16" s="8">
        <f>pl!J28</f>
        <v>182</v>
      </c>
    </row>
    <row r="17" spans="3:9" ht="15.75" customHeight="1">
      <c r="C17" s="3"/>
      <c r="D17" s="3"/>
      <c r="E17" s="3"/>
      <c r="F17" s="3"/>
      <c r="G17" s="3"/>
      <c r="H17" s="3"/>
      <c r="I17" s="3"/>
    </row>
    <row r="18" spans="1:9" ht="15.75" customHeight="1">
      <c r="A18" s="2" t="s">
        <v>256</v>
      </c>
      <c r="C18" s="3">
        <f>pl!D32</f>
        <v>1705</v>
      </c>
      <c r="D18" s="3"/>
      <c r="E18" s="3">
        <f>pl!F32</f>
        <v>976</v>
      </c>
      <c r="F18" s="3"/>
      <c r="G18" s="3">
        <f>pl!H32</f>
        <v>1593</v>
      </c>
      <c r="H18" s="3"/>
      <c r="I18" s="3">
        <f>pl!J32</f>
        <v>423</v>
      </c>
    </row>
    <row r="19" spans="3:9" ht="15.75" customHeight="1">
      <c r="C19" s="3"/>
      <c r="D19" s="3"/>
      <c r="E19" s="3"/>
      <c r="F19" s="3"/>
      <c r="G19" s="3"/>
      <c r="H19" s="3"/>
      <c r="I19" s="3"/>
    </row>
    <row r="20" spans="1:9" ht="15.75" customHeight="1">
      <c r="A20" s="2" t="s">
        <v>260</v>
      </c>
      <c r="C20" s="3"/>
      <c r="D20" s="3"/>
      <c r="E20" s="3"/>
      <c r="F20" s="3"/>
      <c r="G20" s="3"/>
      <c r="H20" s="3"/>
      <c r="I20" s="3"/>
    </row>
    <row r="21" spans="1:9" ht="15.75" customHeight="1">
      <c r="A21" s="2" t="s">
        <v>133</v>
      </c>
      <c r="C21" s="3">
        <f>pl!D36</f>
        <v>1361</v>
      </c>
      <c r="D21" s="3"/>
      <c r="E21" s="3">
        <f>pl!F36</f>
        <v>655</v>
      </c>
      <c r="F21" s="3"/>
      <c r="G21" s="3">
        <f>pl!H36</f>
        <v>1177</v>
      </c>
      <c r="H21" s="3"/>
      <c r="I21" s="3">
        <f>pl!J36</f>
        <v>131</v>
      </c>
    </row>
    <row r="22" spans="3:9" ht="15.75" customHeight="1">
      <c r="C22" s="3"/>
      <c r="D22" s="3"/>
      <c r="E22" s="3"/>
      <c r="F22" s="3"/>
      <c r="G22" s="3"/>
      <c r="H22" s="3"/>
      <c r="I22" s="3"/>
    </row>
    <row r="23" spans="1:9" ht="15.75" customHeight="1">
      <c r="A23" s="2" t="s">
        <v>261</v>
      </c>
      <c r="C23" s="9">
        <f>pl!D45</f>
        <v>2.249958670854687</v>
      </c>
      <c r="D23" s="9"/>
      <c r="E23" s="9">
        <f>pl!F45</f>
        <v>1.082823607207803</v>
      </c>
      <c r="F23" s="9"/>
      <c r="G23" s="9">
        <f>pl!H45</f>
        <v>1.9457761613489832</v>
      </c>
      <c r="H23" s="3"/>
      <c r="I23" s="9">
        <f>pl!J45</f>
        <v>0.2165647214415606</v>
      </c>
    </row>
    <row r="24" spans="3:9" ht="15.75" customHeight="1">
      <c r="C24" s="3"/>
      <c r="D24" s="3"/>
      <c r="E24" s="3"/>
      <c r="F24" s="3"/>
      <c r="G24" s="3"/>
      <c r="H24" s="3"/>
      <c r="I24" s="3"/>
    </row>
    <row r="25" ht="15.75" customHeight="1">
      <c r="A25" s="2" t="s">
        <v>164</v>
      </c>
    </row>
    <row r="26" spans="1:9" ht="15.75" customHeight="1">
      <c r="A26" s="2" t="s">
        <v>163</v>
      </c>
      <c r="C26" s="3">
        <v>0</v>
      </c>
      <c r="D26" s="3"/>
      <c r="E26" s="3">
        <v>0</v>
      </c>
      <c r="F26" s="3"/>
      <c r="G26" s="3">
        <v>0</v>
      </c>
      <c r="H26" s="3"/>
      <c r="I26" s="3">
        <v>0</v>
      </c>
    </row>
    <row r="27" ht="15.75" customHeight="1"/>
    <row r="28" spans="3:9" ht="15.75" customHeight="1">
      <c r="C28" s="10" t="s">
        <v>28</v>
      </c>
      <c r="D28" s="11"/>
      <c r="E28" s="10" t="s">
        <v>29</v>
      </c>
      <c r="F28" s="3"/>
      <c r="G28" s="3"/>
      <c r="H28" s="3"/>
      <c r="I28" s="3"/>
    </row>
    <row r="29" spans="3:9" ht="15.75" customHeight="1">
      <c r="C29" s="10" t="s">
        <v>0</v>
      </c>
      <c r="D29" s="11"/>
      <c r="E29" s="10" t="s">
        <v>30</v>
      </c>
      <c r="F29" s="3"/>
      <c r="G29" s="3"/>
      <c r="H29" s="3"/>
      <c r="I29" s="3"/>
    </row>
    <row r="30" spans="3:9" ht="15.75" customHeight="1">
      <c r="C30" s="10" t="s">
        <v>264</v>
      </c>
      <c r="D30" s="11"/>
      <c r="E30" s="10" t="s">
        <v>31</v>
      </c>
      <c r="F30" s="3"/>
      <c r="G30" s="3"/>
      <c r="H30" s="3"/>
      <c r="I30" s="3"/>
    </row>
    <row r="31" spans="3:9" ht="15.75" customHeight="1">
      <c r="C31" s="10"/>
      <c r="D31" s="11"/>
      <c r="E31" s="10"/>
      <c r="F31" s="3"/>
      <c r="G31" s="3"/>
      <c r="H31" s="3"/>
      <c r="I31" s="3"/>
    </row>
    <row r="32" spans="1:9" ht="15.75" customHeight="1">
      <c r="A32" s="2" t="s">
        <v>134</v>
      </c>
      <c r="D32" s="3"/>
      <c r="F32" s="3"/>
      <c r="G32" s="3"/>
      <c r="H32" s="3"/>
      <c r="I32" s="3"/>
    </row>
    <row r="33" spans="1:5" ht="15.75" customHeight="1">
      <c r="A33" s="2" t="s">
        <v>113</v>
      </c>
      <c r="C33" s="9">
        <f>'bs'!D82</f>
        <v>1.6629194908249298</v>
      </c>
      <c r="E33" s="9">
        <f>'bs'!F82</f>
        <v>1.64346172921144</v>
      </c>
    </row>
  </sheetData>
  <sheetProtection/>
  <mergeCells count="2">
    <mergeCell ref="C7:E7"/>
    <mergeCell ref="G7:I7"/>
  </mergeCells>
  <printOptions/>
  <pageMargins left="1" right="0" top="0.5" bottom="0.5" header="0" footer="0"/>
  <pageSetup horizontalDpi="600" verticalDpi="600" orientation="landscape" paperSize="9" r:id="rId1"/>
  <headerFooter alignWithMargins="0">
    <oddFooter>&amp;C&amp;"Times New Roman,Regular"&amp;12 6</oddFooter>
  </headerFooter>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C1">
      <selection activeCell="J30" sqref="J30"/>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59" customFormat="1" ht="18.75" customHeight="1">
      <c r="A1" s="45" t="s">
        <v>46</v>
      </c>
      <c r="B1" s="45"/>
      <c r="C1" s="45"/>
      <c r="D1" s="45"/>
      <c r="E1" s="45"/>
      <c r="F1" s="45"/>
    </row>
    <row r="2" spans="1:6" ht="15.75" customHeight="1">
      <c r="A2" s="49" t="s">
        <v>40</v>
      </c>
      <c r="B2" s="49"/>
      <c r="F2" s="18"/>
    </row>
    <row r="3" spans="1:2" ht="15.75" customHeight="1">
      <c r="A3" s="1"/>
      <c r="B3" s="1"/>
    </row>
    <row r="4" spans="1:2" ht="15.75" customHeight="1">
      <c r="A4" s="1" t="s">
        <v>81</v>
      </c>
      <c r="B4" s="1" t="s">
        <v>246</v>
      </c>
    </row>
    <row r="5" spans="4:9" ht="15.75" customHeight="1">
      <c r="D5" s="51"/>
      <c r="E5" s="51"/>
      <c r="F5" s="51"/>
      <c r="G5" s="51"/>
      <c r="H5" s="51"/>
      <c r="I5" s="51"/>
    </row>
    <row r="6" spans="3:9" ht="15.75" customHeight="1">
      <c r="C6" s="12"/>
      <c r="D6" s="12"/>
      <c r="E6" s="12"/>
      <c r="F6" s="12"/>
      <c r="G6" s="12"/>
      <c r="H6" s="12"/>
      <c r="I6" s="12"/>
    </row>
    <row r="7" spans="3:9" ht="15.75" customHeight="1">
      <c r="C7" s="107" t="s">
        <v>21</v>
      </c>
      <c r="D7" s="107"/>
      <c r="E7" s="107"/>
      <c r="G7" s="107" t="s">
        <v>22</v>
      </c>
      <c r="H7" s="107"/>
      <c r="I7" s="107"/>
    </row>
    <row r="8" spans="3:9" ht="15.75" customHeight="1">
      <c r="C8" s="12" t="s">
        <v>0</v>
      </c>
      <c r="D8" s="12"/>
      <c r="E8" s="12" t="s">
        <v>25</v>
      </c>
      <c r="G8" s="12" t="s">
        <v>0</v>
      </c>
      <c r="I8" s="12" t="s">
        <v>25</v>
      </c>
    </row>
    <row r="9" spans="3:9" ht="15.75" customHeight="1">
      <c r="C9" s="12" t="s">
        <v>23</v>
      </c>
      <c r="D9" s="12"/>
      <c r="E9" s="12" t="s">
        <v>24</v>
      </c>
      <c r="F9" s="49"/>
      <c r="G9" s="12" t="s">
        <v>23</v>
      </c>
      <c r="I9" s="12" t="s">
        <v>24</v>
      </c>
    </row>
    <row r="10" spans="3:9" ht="15.75" customHeight="1">
      <c r="C10" s="12" t="s">
        <v>1</v>
      </c>
      <c r="D10" s="12"/>
      <c r="E10" s="12" t="s">
        <v>1</v>
      </c>
      <c r="F10" s="49"/>
      <c r="G10" s="12" t="s">
        <v>26</v>
      </c>
      <c r="I10" s="12" t="s">
        <v>27</v>
      </c>
    </row>
    <row r="11" spans="3:9" ht="15.75" customHeight="1">
      <c r="C11" s="13" t="s">
        <v>241</v>
      </c>
      <c r="D11" s="13"/>
      <c r="E11" s="13" t="s">
        <v>242</v>
      </c>
      <c r="F11" s="13"/>
      <c r="G11" s="13" t="s">
        <v>241</v>
      </c>
      <c r="H11" s="13"/>
      <c r="I11" s="13" t="s">
        <v>242</v>
      </c>
    </row>
    <row r="12" spans="3:9" ht="15.75" customHeight="1">
      <c r="C12" s="12" t="s">
        <v>2</v>
      </c>
      <c r="D12" s="12"/>
      <c r="E12" s="12" t="s">
        <v>2</v>
      </c>
      <c r="F12" s="49"/>
      <c r="G12" s="12" t="s">
        <v>2</v>
      </c>
      <c r="I12" s="12" t="s">
        <v>2</v>
      </c>
    </row>
    <row r="13" ht="15.75" customHeight="1"/>
    <row r="14" spans="1:9" ht="15.75" customHeight="1">
      <c r="A14" s="2" t="s">
        <v>253</v>
      </c>
      <c r="C14" s="6">
        <f>pl!D22</f>
        <v>1723</v>
      </c>
      <c r="D14" s="6"/>
      <c r="E14" s="6">
        <f>pl!F22</f>
        <v>1065</v>
      </c>
      <c r="F14" s="6"/>
      <c r="G14" s="6">
        <f>pl!H22</f>
        <v>1650</v>
      </c>
      <c r="H14" s="7"/>
      <c r="I14" s="6">
        <f>pl!J22</f>
        <v>875</v>
      </c>
    </row>
    <row r="15" spans="3:9" ht="15.75" customHeight="1">
      <c r="C15" s="3"/>
      <c r="D15" s="3"/>
      <c r="E15" s="3"/>
      <c r="F15" s="3"/>
      <c r="G15" s="3"/>
      <c r="H15" s="3"/>
      <c r="I15" s="3"/>
    </row>
    <row r="16" spans="1:9" ht="15.75" customHeight="1">
      <c r="A16" s="2" t="s">
        <v>34</v>
      </c>
      <c r="C16" s="3">
        <v>99</v>
      </c>
      <c r="D16" s="9"/>
      <c r="E16" s="3">
        <v>186</v>
      </c>
      <c r="F16" s="9"/>
      <c r="G16" s="3">
        <v>161</v>
      </c>
      <c r="H16" s="3"/>
      <c r="I16" s="3">
        <v>539</v>
      </c>
    </row>
    <row r="17" spans="3:9" ht="15.75" customHeight="1">
      <c r="C17" s="3"/>
      <c r="D17" s="3"/>
      <c r="E17" s="3"/>
      <c r="F17" s="3"/>
      <c r="G17" s="3"/>
      <c r="H17" s="3"/>
      <c r="I17" s="3"/>
    </row>
    <row r="18" spans="1:9" ht="15.75" customHeight="1">
      <c r="A18" s="2" t="s">
        <v>35</v>
      </c>
      <c r="C18" s="3">
        <f>pl!D24</f>
        <v>-62</v>
      </c>
      <c r="D18" s="3"/>
      <c r="E18" s="3">
        <f>pl!F24</f>
        <v>-286</v>
      </c>
      <c r="F18" s="3"/>
      <c r="G18" s="3">
        <f>pl!H24</f>
        <v>-135</v>
      </c>
      <c r="H18" s="3"/>
      <c r="I18" s="3">
        <f>pl!J24</f>
        <v>-540</v>
      </c>
    </row>
    <row r="19" spans="3:9" ht="15.75" customHeight="1">
      <c r="C19" s="3"/>
      <c r="D19" s="3"/>
      <c r="E19" s="3"/>
      <c r="F19" s="3"/>
      <c r="G19" s="3"/>
      <c r="H19" s="3"/>
      <c r="I19" s="3"/>
    </row>
    <row r="20" ht="15.75" customHeight="1"/>
    <row r="22" ht="15.75" hidden="1">
      <c r="A22" s="2" t="s">
        <v>34</v>
      </c>
    </row>
    <row r="23" spans="1:3" ht="15.75" hidden="1">
      <c r="A23" s="21">
        <v>38625</v>
      </c>
      <c r="B23" s="21"/>
      <c r="C23" s="2">
        <v>326994</v>
      </c>
    </row>
    <row r="24" spans="1:3" ht="15.75" hidden="1">
      <c r="A24" s="21">
        <v>38533</v>
      </c>
      <c r="B24" s="21"/>
      <c r="C24" s="2">
        <v>183462</v>
      </c>
    </row>
    <row r="25" ht="15.75" hidden="1">
      <c r="C25" s="20">
        <f>C23-C24</f>
        <v>143532</v>
      </c>
    </row>
    <row r="26" ht="15.75" hidden="1">
      <c r="C26" s="14"/>
    </row>
    <row r="27" spans="1:3" ht="15.75" hidden="1">
      <c r="A27" s="21">
        <v>38717</v>
      </c>
      <c r="C27" s="14">
        <v>557653</v>
      </c>
    </row>
    <row r="28" spans="1:3" ht="15.75" hidden="1">
      <c r="A28" s="21">
        <v>38625</v>
      </c>
      <c r="B28" s="21"/>
      <c r="C28" s="2">
        <v>326994</v>
      </c>
    </row>
    <row r="29" ht="15.75" hidden="1">
      <c r="C29" s="20">
        <f>C27-C28</f>
        <v>230659</v>
      </c>
    </row>
    <row r="30" ht="15.75">
      <c r="C30" s="14"/>
    </row>
    <row r="31" ht="15.75">
      <c r="C31" s="14"/>
    </row>
    <row r="32" ht="15.75">
      <c r="C32" s="14"/>
    </row>
  </sheetData>
  <sheetProtection/>
  <mergeCells count="2">
    <mergeCell ref="C7:E7"/>
    <mergeCell ref="G7:I7"/>
  </mergeCells>
  <printOptions/>
  <pageMargins left="0.75" right="0.75" top="1" bottom="1" header="0.5" footer="0.5"/>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M237"/>
  <sheetViews>
    <sheetView tabSelected="1" view="pageBreakPreview" zoomScaleSheetLayoutView="100" zoomScalePageLayoutView="0" workbookViewId="0" topLeftCell="A62">
      <selection activeCell="L167" sqref="L167"/>
    </sheetView>
  </sheetViews>
  <sheetFormatPr defaultColWidth="9.140625" defaultRowHeight="15.75" customHeight="1"/>
  <cols>
    <col min="1" max="1" width="6.7109375" style="49" customWidth="1"/>
    <col min="2" max="2" width="3.7109375" style="49" customWidth="1"/>
    <col min="3" max="3" width="14.7109375" style="2" customWidth="1"/>
    <col min="4" max="4" width="9.28125" style="2" customWidth="1"/>
    <col min="5" max="8" width="9.7109375" style="2" customWidth="1"/>
    <col min="9" max="9" width="4.7109375" style="2" customWidth="1"/>
    <col min="10" max="10" width="12.7109375" style="2" customWidth="1"/>
    <col min="11" max="11" width="9.28125" style="2" hidden="1" customWidth="1"/>
    <col min="12" max="16384" width="9.140625" style="2" customWidth="1"/>
  </cols>
  <sheetData>
    <row r="1" spans="1:2" ht="15.75" customHeight="1">
      <c r="A1" s="23" t="s">
        <v>46</v>
      </c>
      <c r="B1" s="23"/>
    </row>
    <row r="2" ht="15.75" customHeight="1">
      <c r="A2" s="72" t="s">
        <v>40</v>
      </c>
    </row>
    <row r="3" spans="1:11" ht="15.75" customHeight="1">
      <c r="A3" s="89" t="s">
        <v>247</v>
      </c>
      <c r="B3" s="87"/>
      <c r="C3" s="46"/>
      <c r="D3" s="46"/>
      <c r="E3" s="46"/>
      <c r="F3" s="46"/>
      <c r="G3" s="46"/>
      <c r="H3" s="46"/>
      <c r="I3" s="46"/>
      <c r="J3" s="46"/>
      <c r="K3" s="46"/>
    </row>
    <row r="4" spans="1:11" ht="15.75" customHeight="1">
      <c r="A4" s="90"/>
      <c r="B4" s="91"/>
      <c r="C4" s="14"/>
      <c r="D4" s="14"/>
      <c r="E4" s="14"/>
      <c r="F4" s="14"/>
      <c r="G4" s="14"/>
      <c r="H4" s="14"/>
      <c r="I4" s="14"/>
      <c r="J4" s="14"/>
      <c r="K4" s="14"/>
    </row>
    <row r="5" spans="1:2" ht="15.75" customHeight="1">
      <c r="A5" s="23" t="s">
        <v>168</v>
      </c>
      <c r="B5" s="1"/>
    </row>
    <row r="10" ht="9.75" customHeight="1"/>
    <row r="11" spans="1:2" ht="15.75" customHeight="1">
      <c r="A11" s="23" t="s">
        <v>174</v>
      </c>
      <c r="B11" s="1" t="s">
        <v>142</v>
      </c>
    </row>
    <row r="15" ht="15.75" customHeight="1">
      <c r="L15" s="28"/>
    </row>
    <row r="18" ht="9.75" customHeight="1"/>
    <row r="23" ht="9.75" customHeight="1"/>
    <row r="24" spans="1:10" ht="15.75" customHeight="1">
      <c r="A24" s="23" t="s">
        <v>175</v>
      </c>
      <c r="B24" s="1" t="s">
        <v>135</v>
      </c>
      <c r="D24" s="1"/>
      <c r="E24" s="1"/>
      <c r="F24" s="1"/>
      <c r="G24" s="1"/>
      <c r="H24" s="1"/>
      <c r="I24" s="1"/>
      <c r="J24" s="1"/>
    </row>
    <row r="28" ht="9.75" customHeight="1"/>
    <row r="29" spans="1:2" ht="15.75" customHeight="1">
      <c r="A29" s="23" t="s">
        <v>176</v>
      </c>
      <c r="B29" s="1" t="s">
        <v>143</v>
      </c>
    </row>
    <row r="30" ht="6.75" customHeight="1"/>
    <row r="33" spans="1:10" s="101" customFormat="1" ht="15.75" customHeight="1">
      <c r="A33" s="102" t="s">
        <v>177</v>
      </c>
      <c r="B33" s="103" t="s">
        <v>202</v>
      </c>
      <c r="C33" s="28"/>
      <c r="D33" s="103"/>
      <c r="E33" s="103"/>
      <c r="F33" s="28"/>
      <c r="G33" s="28"/>
      <c r="H33" s="28"/>
      <c r="I33" s="28"/>
      <c r="J33" s="28"/>
    </row>
    <row r="34" spans="1:10" s="101" customFormat="1" ht="15.75" customHeight="1">
      <c r="A34" s="102"/>
      <c r="B34" s="103" t="s">
        <v>201</v>
      </c>
      <c r="C34" s="28"/>
      <c r="D34" s="103"/>
      <c r="E34" s="103"/>
      <c r="F34" s="28"/>
      <c r="G34" s="28"/>
      <c r="H34" s="28"/>
      <c r="I34" s="28"/>
      <c r="J34" s="28"/>
    </row>
    <row r="35" spans="1:10" s="101" customFormat="1" ht="15.75" customHeight="1">
      <c r="A35" s="102"/>
      <c r="B35" s="103"/>
      <c r="C35" s="28"/>
      <c r="D35" s="103"/>
      <c r="E35" s="103"/>
      <c r="F35" s="28"/>
      <c r="G35" s="28"/>
      <c r="H35" s="28"/>
      <c r="I35" s="28"/>
      <c r="J35" s="28"/>
    </row>
    <row r="36" spans="1:10" s="101" customFormat="1" ht="15.75" customHeight="1">
      <c r="A36" s="22"/>
      <c r="B36" s="22"/>
      <c r="C36" s="28"/>
      <c r="D36" s="28"/>
      <c r="E36" s="28"/>
      <c r="F36" s="28"/>
      <c r="G36" s="28"/>
      <c r="H36" s="28"/>
      <c r="I36" s="28"/>
      <c r="J36" s="28"/>
    </row>
    <row r="37" spans="1:10" s="101" customFormat="1" ht="15.75" customHeight="1">
      <c r="A37" s="22"/>
      <c r="B37" s="22"/>
      <c r="C37" s="28"/>
      <c r="D37" s="28"/>
      <c r="E37" s="28"/>
      <c r="F37" s="28"/>
      <c r="G37" s="28"/>
      <c r="H37" s="28"/>
      <c r="I37" s="28"/>
      <c r="J37" s="28"/>
    </row>
    <row r="38" spans="1:10" s="101" customFormat="1" ht="15.75" customHeight="1">
      <c r="A38" s="22"/>
      <c r="B38" s="22"/>
      <c r="C38" s="28"/>
      <c r="D38" s="28"/>
      <c r="E38" s="28"/>
      <c r="F38" s="28"/>
      <c r="G38" s="28"/>
      <c r="H38" s="28"/>
      <c r="I38" s="28"/>
      <c r="J38" s="28"/>
    </row>
    <row r="39" spans="1:5" ht="15.75" customHeight="1">
      <c r="A39" s="23" t="s">
        <v>178</v>
      </c>
      <c r="B39" s="1" t="s">
        <v>144</v>
      </c>
      <c r="D39" s="1"/>
      <c r="E39" s="1"/>
    </row>
    <row r="44" spans="1:5" ht="15.75" customHeight="1">
      <c r="A44" s="23" t="s">
        <v>179</v>
      </c>
      <c r="B44" s="1" t="s">
        <v>169</v>
      </c>
      <c r="D44" s="1"/>
      <c r="E44" s="1"/>
    </row>
    <row r="48" spans="1:5" ht="15.75" customHeight="1">
      <c r="A48" s="23" t="s">
        <v>180</v>
      </c>
      <c r="B48" s="1" t="s">
        <v>145</v>
      </c>
      <c r="D48" s="1"/>
      <c r="E48" s="1"/>
    </row>
    <row r="52" spans="1:5" ht="15.75" customHeight="1">
      <c r="A52" s="23" t="s">
        <v>181</v>
      </c>
      <c r="B52" s="1" t="s">
        <v>146</v>
      </c>
      <c r="D52" s="1"/>
      <c r="E52" s="1"/>
    </row>
    <row r="53" spans="1:9" ht="15.75" customHeight="1">
      <c r="A53" s="23"/>
      <c r="B53" s="23"/>
      <c r="C53" s="1"/>
      <c r="D53" s="1"/>
      <c r="E53" s="1"/>
      <c r="G53" s="18" t="s">
        <v>248</v>
      </c>
      <c r="I53" s="18" t="s">
        <v>248</v>
      </c>
    </row>
    <row r="54" spans="1:11" ht="15.75" customHeight="1">
      <c r="A54" s="23"/>
      <c r="B54" s="23"/>
      <c r="D54" s="1"/>
      <c r="E54" s="1"/>
      <c r="G54" s="108" t="s">
        <v>241</v>
      </c>
      <c r="H54" s="108"/>
      <c r="I54" s="108" t="s">
        <v>242</v>
      </c>
      <c r="J54" s="108"/>
      <c r="K54" s="72"/>
    </row>
    <row r="55" spans="1:10" ht="15.75" customHeight="1">
      <c r="A55" s="23"/>
      <c r="B55" s="23"/>
      <c r="D55" s="1"/>
      <c r="E55" s="1"/>
      <c r="G55" s="107" t="s">
        <v>2</v>
      </c>
      <c r="H55" s="107"/>
      <c r="I55" s="107" t="s">
        <v>2</v>
      </c>
      <c r="J55" s="107"/>
    </row>
    <row r="56" spans="1:11" ht="15.75" customHeight="1">
      <c r="A56" s="23"/>
      <c r="B56" s="23"/>
      <c r="C56" s="1" t="s">
        <v>136</v>
      </c>
      <c r="D56" s="1"/>
      <c r="E56" s="1"/>
      <c r="H56" s="8"/>
      <c r="K56" s="3"/>
    </row>
    <row r="57" spans="1:11" ht="9.75" customHeight="1">
      <c r="A57" s="23"/>
      <c r="B57" s="23"/>
      <c r="C57" s="1"/>
      <c r="D57" s="1"/>
      <c r="E57" s="1"/>
      <c r="K57" s="3"/>
    </row>
    <row r="58" spans="1:11" ht="15.75" customHeight="1">
      <c r="A58" s="23"/>
      <c r="B58" s="23"/>
      <c r="C58" s="2" t="s">
        <v>147</v>
      </c>
      <c r="D58" s="1"/>
      <c r="E58" s="1"/>
      <c r="H58" s="8">
        <f>6458+109</f>
        <v>6567</v>
      </c>
      <c r="J58" s="3">
        <v>8674</v>
      </c>
      <c r="K58" s="3">
        <v>4633</v>
      </c>
    </row>
    <row r="59" spans="1:11" ht="12" customHeight="1">
      <c r="A59" s="23"/>
      <c r="B59" s="23"/>
      <c r="D59" s="1"/>
      <c r="E59" s="1"/>
      <c r="H59" s="8"/>
      <c r="J59" s="3"/>
      <c r="K59" s="3"/>
    </row>
    <row r="60" spans="1:11" ht="17.25" customHeight="1">
      <c r="A60" s="23"/>
      <c r="B60" s="23"/>
      <c r="C60" s="14" t="s">
        <v>150</v>
      </c>
      <c r="D60" s="1"/>
      <c r="E60" s="1"/>
      <c r="H60" s="8">
        <v>153</v>
      </c>
      <c r="J60" s="3">
        <v>86</v>
      </c>
      <c r="K60" s="3">
        <v>0</v>
      </c>
    </row>
    <row r="61" spans="1:5" ht="15.75" customHeight="1">
      <c r="A61" s="23"/>
      <c r="B61" s="23"/>
      <c r="C61" s="1"/>
      <c r="D61" s="1"/>
      <c r="E61" s="1"/>
    </row>
    <row r="62" spans="1:11" ht="15.75" customHeight="1">
      <c r="A62" s="23"/>
      <c r="B62" s="23"/>
      <c r="C62" s="80" t="s">
        <v>148</v>
      </c>
      <c r="D62" s="80"/>
      <c r="E62" s="80"/>
      <c r="F62" s="20"/>
      <c r="G62" s="20"/>
      <c r="H62" s="81">
        <f>SUM(H58:H61)</f>
        <v>6720</v>
      </c>
      <c r="I62" s="81"/>
      <c r="J62" s="81">
        <f>SUM(J58:J60)</f>
        <v>8760</v>
      </c>
      <c r="K62" s="81">
        <f>SUM(K58:K61)</f>
        <v>4633</v>
      </c>
    </row>
    <row r="63" spans="1:11" ht="15.75" customHeight="1">
      <c r="A63" s="23"/>
      <c r="B63" s="23"/>
      <c r="C63" s="43"/>
      <c r="D63" s="43"/>
      <c r="E63" s="43"/>
      <c r="F63" s="14"/>
      <c r="G63" s="14"/>
      <c r="H63" s="7"/>
      <c r="I63" s="7"/>
      <c r="J63" s="7"/>
      <c r="K63" s="7"/>
    </row>
    <row r="64" spans="1:11" ht="15.75" customHeight="1">
      <c r="A64" s="23"/>
      <c r="B64" s="23"/>
      <c r="C64" s="43" t="s">
        <v>149</v>
      </c>
      <c r="D64" s="43"/>
      <c r="E64" s="43"/>
      <c r="F64" s="14"/>
      <c r="G64" s="14"/>
      <c r="H64" s="7"/>
      <c r="I64" s="7"/>
      <c r="J64" s="7"/>
      <c r="K64" s="7"/>
    </row>
    <row r="65" spans="1:11" ht="12" customHeight="1">
      <c r="A65" s="23"/>
      <c r="B65" s="23"/>
      <c r="C65" s="43"/>
      <c r="D65" s="43"/>
      <c r="E65" s="43"/>
      <c r="F65" s="14"/>
      <c r="G65" s="14"/>
      <c r="H65" s="7"/>
      <c r="I65" s="7"/>
      <c r="J65" s="7"/>
      <c r="K65" s="7"/>
    </row>
    <row r="66" spans="1:11" ht="15.75" customHeight="1">
      <c r="A66" s="23"/>
      <c r="B66" s="23"/>
      <c r="C66" s="14" t="s">
        <v>147</v>
      </c>
      <c r="D66" s="43"/>
      <c r="E66" s="43"/>
      <c r="F66" s="14"/>
      <c r="G66" s="14"/>
      <c r="H66" s="7">
        <f>1858-262-165+135</f>
        <v>1566</v>
      </c>
      <c r="I66" s="7"/>
      <c r="J66" s="7">
        <v>750</v>
      </c>
      <c r="K66" s="7">
        <v>559</v>
      </c>
    </row>
    <row r="67" spans="1:11" ht="12" customHeight="1">
      <c r="A67" s="23"/>
      <c r="B67" s="23"/>
      <c r="C67" s="14"/>
      <c r="D67" s="43"/>
      <c r="E67" s="43"/>
      <c r="F67" s="14"/>
      <c r="G67" s="14"/>
      <c r="H67" s="7"/>
      <c r="I67" s="7"/>
      <c r="J67" s="7"/>
      <c r="K67" s="7"/>
    </row>
    <row r="68" spans="1:11" ht="15.75" customHeight="1">
      <c r="A68" s="23"/>
      <c r="B68" s="23"/>
      <c r="C68" s="14" t="s">
        <v>150</v>
      </c>
      <c r="D68" s="43"/>
      <c r="E68" s="43"/>
      <c r="F68" s="14"/>
      <c r="G68" s="14"/>
      <c r="H68" s="7">
        <v>84</v>
      </c>
      <c r="I68" s="7"/>
      <c r="J68" s="7">
        <v>125</v>
      </c>
      <c r="K68" s="7">
        <v>-11</v>
      </c>
    </row>
    <row r="69" spans="1:11" ht="15.75" customHeight="1">
      <c r="A69" s="23"/>
      <c r="B69" s="23"/>
      <c r="C69" s="43"/>
      <c r="D69" s="43"/>
      <c r="E69" s="43"/>
      <c r="F69" s="14"/>
      <c r="G69" s="14"/>
      <c r="H69" s="7"/>
      <c r="I69" s="7"/>
      <c r="J69" s="7"/>
      <c r="K69" s="7"/>
    </row>
    <row r="70" spans="1:11" ht="15.75" customHeight="1">
      <c r="A70" s="23"/>
      <c r="B70" s="23"/>
      <c r="C70" s="80" t="s">
        <v>266</v>
      </c>
      <c r="D70" s="80"/>
      <c r="E70" s="80"/>
      <c r="F70" s="20"/>
      <c r="G70" s="20"/>
      <c r="H70" s="81">
        <f>SUM(H66:H68)</f>
        <v>1650</v>
      </c>
      <c r="I70" s="81"/>
      <c r="J70" s="81">
        <f>SUM(J66:J68)</f>
        <v>875</v>
      </c>
      <c r="K70" s="81">
        <f>SUM(K66:K68)</f>
        <v>548</v>
      </c>
    </row>
    <row r="71" spans="8:11" ht="15.75" customHeight="1">
      <c r="H71" s="3"/>
      <c r="I71" s="3"/>
      <c r="J71" s="3"/>
      <c r="K71" s="3"/>
    </row>
    <row r="75" ht="9" customHeight="1"/>
    <row r="76" spans="1:5" ht="15.75" customHeight="1">
      <c r="A76" s="23" t="s">
        <v>182</v>
      </c>
      <c r="B76" s="1" t="s">
        <v>151</v>
      </c>
      <c r="D76" s="1"/>
      <c r="E76" s="1"/>
    </row>
    <row r="81" ht="9.75" customHeight="1"/>
    <row r="82" spans="1:5" ht="15.75" customHeight="1">
      <c r="A82" s="23" t="s">
        <v>183</v>
      </c>
      <c r="B82" s="1" t="s">
        <v>170</v>
      </c>
      <c r="D82" s="1"/>
      <c r="E82" s="1"/>
    </row>
    <row r="85" ht="14.25" customHeight="1"/>
    <row r="86" ht="9.75" customHeight="1"/>
    <row r="87" spans="1:5" ht="15.75" customHeight="1">
      <c r="A87" s="23" t="s">
        <v>184</v>
      </c>
      <c r="B87" s="1" t="s">
        <v>137</v>
      </c>
      <c r="D87" s="1"/>
      <c r="E87" s="1"/>
    </row>
    <row r="92" spans="1:5" ht="15.75" customHeight="1">
      <c r="A92" s="23" t="s">
        <v>185</v>
      </c>
      <c r="B92" s="1" t="s">
        <v>152</v>
      </c>
      <c r="D92" s="1"/>
      <c r="E92" s="1"/>
    </row>
    <row r="96" spans="1:2" ht="15.75" customHeight="1">
      <c r="A96" s="23" t="s">
        <v>46</v>
      </c>
      <c r="B96" s="23"/>
    </row>
    <row r="97" spans="1:13" ht="15.75" customHeight="1">
      <c r="A97" s="72" t="s">
        <v>40</v>
      </c>
      <c r="M97" s="2">
        <f>2375*90%</f>
        <v>2137.5</v>
      </c>
    </row>
    <row r="98" spans="1:11" ht="15.75" customHeight="1">
      <c r="A98" s="89" t="str">
        <f>A3</f>
        <v>SECOND FINANCIAL QUARTER ENDED 30 JUNE  2009</v>
      </c>
      <c r="B98" s="87"/>
      <c r="C98" s="46"/>
      <c r="D98" s="46"/>
      <c r="E98" s="46"/>
      <c r="F98" s="46"/>
      <c r="G98" s="46"/>
      <c r="H98" s="46"/>
      <c r="I98" s="46"/>
      <c r="J98" s="46"/>
      <c r="K98" s="46"/>
    </row>
    <row r="99" spans="1:11" ht="9.75" customHeight="1">
      <c r="A99" s="90"/>
      <c r="B99" s="91"/>
      <c r="C99" s="14"/>
      <c r="D99" s="14"/>
      <c r="E99" s="14"/>
      <c r="F99" s="14"/>
      <c r="G99" s="14"/>
      <c r="H99" s="14"/>
      <c r="I99" s="14"/>
      <c r="J99" s="14"/>
      <c r="K99" s="14"/>
    </row>
    <row r="100" spans="1:2" ht="15.75" customHeight="1">
      <c r="A100" s="23" t="s">
        <v>171</v>
      </c>
      <c r="B100" s="1"/>
    </row>
    <row r="101" spans="1:2" ht="9.75" customHeight="1">
      <c r="A101" s="23"/>
      <c r="B101" s="1"/>
    </row>
    <row r="105" ht="12" customHeight="1"/>
    <row r="106" spans="1:5" ht="15.75" customHeight="1">
      <c r="A106" s="23" t="s">
        <v>172</v>
      </c>
      <c r="B106" s="1" t="s">
        <v>153</v>
      </c>
      <c r="D106" s="1"/>
      <c r="E106" s="1"/>
    </row>
    <row r="112" ht="12" customHeight="1"/>
    <row r="120" spans="1:5" ht="15.75" customHeight="1">
      <c r="A120" s="23" t="s">
        <v>173</v>
      </c>
      <c r="B120" s="1" t="s">
        <v>219</v>
      </c>
      <c r="D120" s="1"/>
      <c r="E120" s="1"/>
    </row>
    <row r="130" spans="1:5" ht="15.75" customHeight="1">
      <c r="A130" s="23" t="s">
        <v>186</v>
      </c>
      <c r="B130" s="1" t="s">
        <v>154</v>
      </c>
      <c r="D130" s="1"/>
      <c r="E130" s="1"/>
    </row>
    <row r="135" spans="1:5" ht="15.75" customHeight="1">
      <c r="A135" s="23" t="s">
        <v>187</v>
      </c>
      <c r="B135" s="1" t="s">
        <v>138</v>
      </c>
      <c r="D135" s="1"/>
      <c r="E135" s="1"/>
    </row>
    <row r="138" ht="9.75" customHeight="1"/>
    <row r="139" spans="1:2" ht="15.75" customHeight="1">
      <c r="A139" s="23" t="s">
        <v>188</v>
      </c>
      <c r="B139" s="1" t="s">
        <v>155</v>
      </c>
    </row>
    <row r="140" spans="7:9" ht="15.75" customHeight="1">
      <c r="G140" s="18" t="s">
        <v>249</v>
      </c>
      <c r="I140" s="18" t="s">
        <v>249</v>
      </c>
    </row>
    <row r="141" spans="7:10" ht="15.75" customHeight="1">
      <c r="G141" s="108" t="s">
        <v>241</v>
      </c>
      <c r="H141" s="108"/>
      <c r="I141" s="108" t="s">
        <v>242</v>
      </c>
      <c r="J141" s="108"/>
    </row>
    <row r="142" spans="7:10" ht="15.75" customHeight="1">
      <c r="G142" s="107" t="s">
        <v>2</v>
      </c>
      <c r="H142" s="107"/>
      <c r="I142" s="107" t="s">
        <v>2</v>
      </c>
      <c r="J142" s="107"/>
    </row>
    <row r="143" spans="2:10" ht="15.75" customHeight="1">
      <c r="B143" s="23" t="s">
        <v>217</v>
      </c>
      <c r="G143" s="12"/>
      <c r="H143" s="12"/>
      <c r="I143" s="12"/>
      <c r="J143" s="12"/>
    </row>
    <row r="144" ht="15.75" customHeight="1">
      <c r="B144" s="2" t="s">
        <v>167</v>
      </c>
    </row>
    <row r="145" spans="2:11" ht="15.75" customHeight="1">
      <c r="B145" s="2" t="s">
        <v>229</v>
      </c>
      <c r="H145" s="92">
        <v>28</v>
      </c>
      <c r="J145" s="105">
        <v>211</v>
      </c>
      <c r="K145" s="8">
        <v>140</v>
      </c>
    </row>
    <row r="146" spans="2:11" ht="15.75" customHeight="1">
      <c r="B146" s="2" t="s">
        <v>139</v>
      </c>
      <c r="H146" s="95">
        <v>50</v>
      </c>
      <c r="J146" s="95">
        <v>30</v>
      </c>
      <c r="K146" s="18">
        <v>49</v>
      </c>
    </row>
    <row r="147" spans="7:11" ht="15.75" customHeight="1">
      <c r="G147" s="20"/>
      <c r="H147" s="83">
        <f>SUM(H145:H146)</f>
        <v>78</v>
      </c>
      <c r="I147" s="20"/>
      <c r="J147" s="99">
        <f>SUM(J145:J146)</f>
        <v>241</v>
      </c>
      <c r="K147" s="83">
        <f>SUM(K145:K146)</f>
        <v>189</v>
      </c>
    </row>
    <row r="148" spans="7:11" ht="15.75" customHeight="1">
      <c r="G148" s="14"/>
      <c r="H148" s="94"/>
      <c r="I148" s="14"/>
      <c r="J148" s="14"/>
      <c r="K148" s="94"/>
    </row>
    <row r="149" spans="1:2" ht="15.75" customHeight="1">
      <c r="A149" s="23" t="s">
        <v>190</v>
      </c>
      <c r="B149" s="1" t="s">
        <v>189</v>
      </c>
    </row>
    <row r="155" spans="1:2" ht="15.75" customHeight="1">
      <c r="A155" s="23" t="s">
        <v>191</v>
      </c>
      <c r="B155" s="1" t="s">
        <v>140</v>
      </c>
    </row>
    <row r="157" ht="15.75" customHeight="1">
      <c r="B157" s="86" t="s">
        <v>165</v>
      </c>
    </row>
    <row r="160" ht="15.75" customHeight="1">
      <c r="B160" s="86" t="s">
        <v>166</v>
      </c>
    </row>
    <row r="163" spans="1:2" ht="15.75" customHeight="1">
      <c r="A163" s="23" t="s">
        <v>192</v>
      </c>
      <c r="B163" s="1" t="s">
        <v>156</v>
      </c>
    </row>
    <row r="165" ht="16.5" customHeight="1">
      <c r="A165" s="93"/>
    </row>
    <row r="166" ht="16.5" customHeight="1"/>
    <row r="167" ht="16.5" customHeight="1">
      <c r="A167" s="86"/>
    </row>
    <row r="168" ht="16.5" customHeight="1">
      <c r="A168" s="86"/>
    </row>
    <row r="169" ht="16.5" customHeight="1">
      <c r="A169" s="86"/>
    </row>
    <row r="170" ht="8.25" customHeight="1">
      <c r="A170" s="86"/>
    </row>
    <row r="171" spans="1:4" ht="15.75" customHeight="1">
      <c r="A171" s="23" t="s">
        <v>196</v>
      </c>
      <c r="B171" s="1" t="s">
        <v>193</v>
      </c>
      <c r="D171" s="1"/>
    </row>
    <row r="175" ht="15.75" customHeight="1">
      <c r="F175" s="1" t="s">
        <v>2</v>
      </c>
    </row>
    <row r="176" spans="3:5" ht="15.75" customHeight="1">
      <c r="C176" s="88" t="s">
        <v>212</v>
      </c>
      <c r="D176" s="88"/>
      <c r="E176" s="84"/>
    </row>
    <row r="177" spans="4:7" ht="15.75" customHeight="1">
      <c r="D177" s="49" t="s">
        <v>195</v>
      </c>
      <c r="F177" s="7">
        <v>191</v>
      </c>
      <c r="G177" s="49"/>
    </row>
    <row r="178" spans="3:7" ht="15.75" customHeight="1">
      <c r="C178" s="88" t="s">
        <v>215</v>
      </c>
      <c r="D178" s="49"/>
      <c r="F178" s="3"/>
      <c r="G178" s="49"/>
    </row>
    <row r="179" spans="3:7" ht="15.75" customHeight="1">
      <c r="C179" s="88"/>
      <c r="D179" s="49" t="s">
        <v>216</v>
      </c>
      <c r="F179" s="79">
        <v>8975</v>
      </c>
      <c r="G179" s="49"/>
    </row>
    <row r="180" spans="3:7" ht="15.75" customHeight="1">
      <c r="C180" s="88"/>
      <c r="D180" s="49"/>
      <c r="F180" s="7">
        <f>SUM(F177:F179)</f>
        <v>9166</v>
      </c>
      <c r="G180" s="49"/>
    </row>
    <row r="181" spans="3:7" ht="15.75" customHeight="1">
      <c r="C181" s="88" t="s">
        <v>200</v>
      </c>
      <c r="D181" s="88"/>
      <c r="E181" s="84"/>
      <c r="G181" s="49"/>
    </row>
    <row r="182" spans="4:6" ht="15.75" customHeight="1">
      <c r="D182" s="2" t="s">
        <v>194</v>
      </c>
      <c r="F182" s="3">
        <v>29724</v>
      </c>
    </row>
    <row r="183" ht="15.75" customHeight="1">
      <c r="F183" s="85">
        <f>SUM(F180:F182)</f>
        <v>38890</v>
      </c>
    </row>
    <row r="184" spans="1:2" ht="15.75" customHeight="1">
      <c r="A184" s="23" t="s">
        <v>197</v>
      </c>
      <c r="B184" s="1" t="s">
        <v>207</v>
      </c>
    </row>
    <row r="185" spans="1:2" ht="15.75" customHeight="1">
      <c r="A185" s="18"/>
      <c r="B185" s="18"/>
    </row>
    <row r="186" spans="1:2" ht="15.75" customHeight="1">
      <c r="A186" s="18"/>
      <c r="B186" s="18"/>
    </row>
    <row r="187" spans="1:2" ht="15.75" customHeight="1">
      <c r="A187" s="18"/>
      <c r="B187" s="18"/>
    </row>
    <row r="188" spans="1:2" ht="15.75" customHeight="1">
      <c r="A188" s="18"/>
      <c r="B188" s="18"/>
    </row>
    <row r="189" spans="1:2" ht="15.75" customHeight="1">
      <c r="A189" s="18"/>
      <c r="B189" s="18"/>
    </row>
    <row r="190" spans="1:2" ht="15.75" customHeight="1">
      <c r="A190" s="23" t="s">
        <v>198</v>
      </c>
      <c r="B190" s="1" t="s">
        <v>141</v>
      </c>
    </row>
    <row r="196" ht="9.75" customHeight="1"/>
    <row r="197" spans="1:2" ht="15.75" customHeight="1">
      <c r="A197" s="23" t="s">
        <v>199</v>
      </c>
      <c r="B197" s="1" t="s">
        <v>157</v>
      </c>
    </row>
    <row r="198" spans="1:2" ht="15.75" customHeight="1">
      <c r="A198" s="18"/>
      <c r="B198" s="18"/>
    </row>
    <row r="199" spans="1:2" ht="15.75" customHeight="1">
      <c r="A199" s="18"/>
      <c r="B199" s="18"/>
    </row>
    <row r="200" spans="1:2" ht="15.75" customHeight="1">
      <c r="A200" s="18"/>
      <c r="B200" s="18"/>
    </row>
    <row r="201" spans="1:2" ht="15.75" customHeight="1">
      <c r="A201" s="18"/>
      <c r="B201" s="18"/>
    </row>
    <row r="202" spans="1:2" ht="15.75" customHeight="1">
      <c r="A202" s="23" t="s">
        <v>208</v>
      </c>
      <c r="B202" s="1" t="s">
        <v>250</v>
      </c>
    </row>
    <row r="203" spans="1:2" ht="15.75" customHeight="1">
      <c r="A203" s="18"/>
      <c r="B203" s="18"/>
    </row>
    <row r="204" spans="1:2" ht="15.75" customHeight="1">
      <c r="A204" s="18"/>
      <c r="B204" s="18"/>
    </row>
    <row r="205" spans="1:2" ht="15.75" customHeight="1">
      <c r="A205" s="18"/>
      <c r="B205" s="18"/>
    </row>
    <row r="206" spans="1:2" ht="15.75" customHeight="1">
      <c r="A206" s="18"/>
      <c r="B206" s="18"/>
    </row>
    <row r="207" spans="1:2" ht="15.75" customHeight="1">
      <c r="A207" s="18"/>
      <c r="B207" s="18"/>
    </row>
    <row r="208" spans="1:2" ht="8.25" customHeight="1">
      <c r="A208" s="18"/>
      <c r="B208" s="18"/>
    </row>
    <row r="209" spans="1:2" ht="15.75" customHeight="1">
      <c r="A209" s="18"/>
      <c r="B209" s="18"/>
    </row>
    <row r="210" spans="1:2" ht="15.75" customHeight="1">
      <c r="A210" s="18"/>
      <c r="B210" s="18"/>
    </row>
    <row r="211" spans="1:2" ht="15.75" customHeight="1">
      <c r="A211" s="18"/>
      <c r="B211" s="18"/>
    </row>
    <row r="212" spans="1:2" ht="15.75" customHeight="1">
      <c r="A212" s="18"/>
      <c r="B212" s="18"/>
    </row>
    <row r="213" spans="1:2" ht="15.75" customHeight="1">
      <c r="A213" s="18"/>
      <c r="B213" s="18"/>
    </row>
    <row r="214" spans="1:2" ht="15.75" customHeight="1">
      <c r="A214" s="18"/>
      <c r="B214" s="18"/>
    </row>
    <row r="215" spans="1:2" ht="15.75" customHeight="1">
      <c r="A215" s="18"/>
      <c r="B215" s="1" t="s">
        <v>158</v>
      </c>
    </row>
    <row r="216" spans="1:2" ht="15.75" customHeight="1">
      <c r="A216" s="18"/>
      <c r="B216" s="1"/>
    </row>
    <row r="217" spans="1:2" ht="15.75" customHeight="1">
      <c r="A217" s="18"/>
      <c r="B217" s="1"/>
    </row>
    <row r="218" spans="1:2" ht="15.75" customHeight="1">
      <c r="A218" s="18"/>
      <c r="B218" s="1"/>
    </row>
    <row r="219" spans="1:2" ht="15.75" customHeight="1">
      <c r="A219" s="18"/>
      <c r="B219" s="1" t="s">
        <v>159</v>
      </c>
    </row>
    <row r="220" spans="1:2" ht="15.75" customHeight="1">
      <c r="A220" s="18"/>
      <c r="B220" s="1" t="s">
        <v>160</v>
      </c>
    </row>
    <row r="221" spans="1:2" ht="15.75" customHeight="1">
      <c r="A221" s="18"/>
      <c r="B221" s="98" t="s">
        <v>252</v>
      </c>
    </row>
    <row r="222" spans="1:2" ht="15.75" customHeight="1">
      <c r="A222" s="18"/>
      <c r="B222" s="18"/>
    </row>
    <row r="223" spans="1:2" ht="15.75" customHeight="1">
      <c r="A223" s="18"/>
      <c r="B223" s="18"/>
    </row>
    <row r="224" spans="1:2" ht="15.75" customHeight="1">
      <c r="A224" s="18"/>
      <c r="B224" s="18"/>
    </row>
    <row r="225" spans="1:2" ht="15.75" customHeight="1">
      <c r="A225" s="18"/>
      <c r="B225" s="18"/>
    </row>
    <row r="226" spans="1:2" ht="15.75" customHeight="1">
      <c r="A226" s="18"/>
      <c r="B226" s="18"/>
    </row>
    <row r="227" spans="1:2" ht="15.75" customHeight="1">
      <c r="A227" s="18"/>
      <c r="B227" s="18"/>
    </row>
    <row r="228" spans="1:2" ht="15.75" customHeight="1">
      <c r="A228" s="18"/>
      <c r="B228" s="18"/>
    </row>
    <row r="229" spans="1:2" ht="15.75" customHeight="1">
      <c r="A229" s="18"/>
      <c r="B229" s="18"/>
    </row>
    <row r="230" spans="1:2" ht="15.75" customHeight="1">
      <c r="A230" s="18"/>
      <c r="B230" s="18"/>
    </row>
    <row r="231" spans="1:2" ht="15.75" customHeight="1">
      <c r="A231" s="18"/>
      <c r="B231" s="18"/>
    </row>
    <row r="232" spans="1:2" ht="15.75" customHeight="1">
      <c r="A232" s="18"/>
      <c r="B232" s="18"/>
    </row>
    <row r="233" spans="1:2" ht="15.75" customHeight="1">
      <c r="A233" s="18"/>
      <c r="B233" s="18"/>
    </row>
    <row r="234" spans="1:2" ht="15.75" customHeight="1">
      <c r="A234" s="18"/>
      <c r="B234" s="18"/>
    </row>
    <row r="235" spans="1:2" ht="15.75" customHeight="1">
      <c r="A235" s="18"/>
      <c r="B235" s="18"/>
    </row>
    <row r="236" spans="1:2" ht="15.75" customHeight="1">
      <c r="A236" s="18"/>
      <c r="B236" s="18"/>
    </row>
    <row r="237" spans="1:2" ht="15.75" customHeight="1">
      <c r="A237" s="18"/>
      <c r="B237" s="18"/>
    </row>
  </sheetData>
  <sheetProtection/>
  <mergeCells count="8">
    <mergeCell ref="G142:H142"/>
    <mergeCell ref="I142:J142"/>
    <mergeCell ref="G141:H141"/>
    <mergeCell ref="I141:J141"/>
    <mergeCell ref="G54:H54"/>
    <mergeCell ref="I54:J54"/>
    <mergeCell ref="G55:H55"/>
    <mergeCell ref="I55:J55"/>
  </mergeCells>
  <printOptions/>
  <pageMargins left="0.75" right="0.5" top="1" bottom="1" header="0.5" footer="0.5"/>
  <pageSetup firstPageNumber="8" useFirstPageNumber="1" horizontalDpi="600" verticalDpi="600" orientation="portrait" paperSize="9" r:id="rId2"/>
  <headerFooter alignWithMargins="0">
    <oddFooter>&amp;C&amp;"Times New Roman,Regular"&amp;12&amp;P</oddFooter>
  </headerFooter>
  <rowBreaks count="4" manualBreakCount="4">
    <brk id="47" max="9" man="1"/>
    <brk id="95" max="9" man="1"/>
    <brk id="138" max="9" man="1"/>
    <brk id="18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indra</cp:lastModifiedBy>
  <cp:lastPrinted>2009-08-19T03:04:39Z</cp:lastPrinted>
  <dcterms:created xsi:type="dcterms:W3CDTF">1999-11-05T02:33:07Z</dcterms:created>
  <dcterms:modified xsi:type="dcterms:W3CDTF">2009-08-19T03:04:52Z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